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600" windowHeight="7125" tabRatio="960" activeTab="6"/>
  </bookViews>
  <sheets>
    <sheet name="Доходы" sheetId="15" r:id="rId1"/>
    <sheet name="Приложение 1" sheetId="10" r:id="rId2"/>
    <sheet name="Приложение 2" sheetId="3" r:id="rId3"/>
    <sheet name="Приложение 3" sheetId="2" r:id="rId4"/>
    <sheet name="Приложение 4" sheetId="4" r:id="rId5"/>
    <sheet name="Приложение 5" sheetId="13" r:id="rId6"/>
    <sheet name="Приложение6" sheetId="14" r:id="rId7"/>
  </sheets>
  <definedNames>
    <definedName name="_xlnm._FilterDatabase" localSheetId="2" hidden="1">'Приложение 2'!$A$6:$L$94</definedName>
    <definedName name="_xlnm._FilterDatabase" localSheetId="3" hidden="1">'Приложение 3'!$A$6:$O$93</definedName>
    <definedName name="_xlnm._FilterDatabase" localSheetId="4" hidden="1">'Приложение 4'!$A$6:$L$117</definedName>
    <definedName name="_xlnm.Print_Titles" localSheetId="5">'Приложение 5'!$11:$11</definedName>
    <definedName name="_xlnm.Print_Area" localSheetId="1">'Приложение 1'!$A$1:$E$26</definedName>
    <definedName name="_xlnm.Print_Area" localSheetId="5">'Приложение 5'!$A$1:$E$31</definedName>
  </definedNames>
  <calcPr calcId="114210" fullCalcOnLoad="1"/>
</workbook>
</file>

<file path=xl/calcChain.xml><?xml version="1.0" encoding="utf-8"?>
<calcChain xmlns="http://schemas.openxmlformats.org/spreadsheetml/2006/main">
  <c r="I22" i="14"/>
  <c r="G22"/>
  <c r="F22"/>
  <c r="K93" i="2"/>
  <c r="L117" i="4"/>
  <c r="E17" i="13"/>
  <c r="E30"/>
  <c r="I17" i="14"/>
  <c r="I21"/>
  <c r="J93" i="2"/>
  <c r="K117" i="4"/>
  <c r="D17" i="13"/>
  <c r="D30"/>
  <c r="G17" i="14"/>
  <c r="G21"/>
  <c r="F17"/>
  <c r="F21"/>
  <c r="I19"/>
  <c r="G19"/>
  <c r="F19"/>
  <c r="I16"/>
  <c r="G16"/>
  <c r="F16"/>
  <c r="C30" i="13"/>
  <c r="D29"/>
  <c r="C29"/>
  <c r="E28"/>
  <c r="D28"/>
  <c r="C28"/>
  <c r="L59" i="3"/>
  <c r="L60"/>
  <c r="L61"/>
  <c r="L62"/>
  <c r="L63"/>
  <c r="L64"/>
  <c r="K62" i="2"/>
  <c r="L15" i="4"/>
  <c r="L14"/>
  <c r="L13"/>
  <c r="L12"/>
  <c r="L11"/>
  <c r="L10"/>
  <c r="L9"/>
  <c r="L8"/>
  <c r="K46" i="2"/>
  <c r="L23" i="4"/>
  <c r="L22"/>
  <c r="L21"/>
  <c r="L20"/>
  <c r="L19"/>
  <c r="K48" i="2"/>
  <c r="L28" i="4"/>
  <c r="L27"/>
  <c r="L26"/>
  <c r="L25"/>
  <c r="L24"/>
  <c r="L18"/>
  <c r="L17"/>
  <c r="L16"/>
  <c r="K14" i="2"/>
  <c r="L36" i="4"/>
  <c r="L35"/>
  <c r="L34"/>
  <c r="L33"/>
  <c r="L32"/>
  <c r="L31"/>
  <c r="L30"/>
  <c r="L29"/>
  <c r="K19" i="2"/>
  <c r="L62" i="4"/>
  <c r="L61"/>
  <c r="L60"/>
  <c r="L59"/>
  <c r="L58"/>
  <c r="L57"/>
  <c r="L56"/>
  <c r="K26" i="2"/>
  <c r="L75" i="4"/>
  <c r="L74"/>
  <c r="L73"/>
  <c r="L72"/>
  <c r="L71"/>
  <c r="L70"/>
  <c r="K29" i="2"/>
  <c r="L80" i="4"/>
  <c r="L79"/>
  <c r="L78"/>
  <c r="L77"/>
  <c r="L76"/>
  <c r="L85"/>
  <c r="L84"/>
  <c r="L83"/>
  <c r="L82"/>
  <c r="L81"/>
  <c r="K33" i="2"/>
  <c r="L90" i="4"/>
  <c r="L89"/>
  <c r="L88"/>
  <c r="L87"/>
  <c r="L86"/>
  <c r="L69"/>
  <c r="L55"/>
  <c r="K85" i="2"/>
  <c r="L98" i="4"/>
  <c r="L97"/>
  <c r="L96"/>
  <c r="L95"/>
  <c r="L94"/>
  <c r="L93"/>
  <c r="L92"/>
  <c r="L91"/>
  <c r="K39" i="2"/>
  <c r="L104" i="4"/>
  <c r="L103"/>
  <c r="L102"/>
  <c r="L101"/>
  <c r="L100"/>
  <c r="L99"/>
  <c r="K92" i="2"/>
  <c r="L116" i="4"/>
  <c r="L115"/>
  <c r="L114"/>
  <c r="L113"/>
  <c r="L112"/>
  <c r="L111"/>
  <c r="L54"/>
  <c r="L53"/>
  <c r="L52"/>
  <c r="L51"/>
  <c r="L50"/>
  <c r="L49"/>
  <c r="L42"/>
  <c r="L41"/>
  <c r="L40"/>
  <c r="L39"/>
  <c r="L38"/>
  <c r="L37"/>
  <c r="L105"/>
  <c r="L7"/>
  <c r="E27" i="13"/>
  <c r="K59" i="3"/>
  <c r="K60"/>
  <c r="K61"/>
  <c r="K62"/>
  <c r="K63"/>
  <c r="K64"/>
  <c r="J62" i="2"/>
  <c r="K15" i="4"/>
  <c r="K14"/>
  <c r="K13"/>
  <c r="K12"/>
  <c r="K11"/>
  <c r="K10"/>
  <c r="K9"/>
  <c r="K8"/>
  <c r="J46" i="2"/>
  <c r="K23" i="4"/>
  <c r="K22"/>
  <c r="K21"/>
  <c r="K20"/>
  <c r="K19"/>
  <c r="J48" i="2"/>
  <c r="K28" i="4"/>
  <c r="K27"/>
  <c r="K26"/>
  <c r="K25"/>
  <c r="K24"/>
  <c r="K18"/>
  <c r="K17"/>
  <c r="K16"/>
  <c r="J14" i="2"/>
  <c r="K36" i="4"/>
  <c r="K35"/>
  <c r="K34"/>
  <c r="K33"/>
  <c r="K32"/>
  <c r="K31"/>
  <c r="K30"/>
  <c r="K29"/>
  <c r="J19" i="2"/>
  <c r="K62" i="4"/>
  <c r="K61"/>
  <c r="K60"/>
  <c r="K59"/>
  <c r="K58"/>
  <c r="K57"/>
  <c r="K56"/>
  <c r="J26" i="2"/>
  <c r="K75" i="4"/>
  <c r="K74"/>
  <c r="K73"/>
  <c r="K72"/>
  <c r="K71"/>
  <c r="K70"/>
  <c r="J29" i="2"/>
  <c r="K80" i="4"/>
  <c r="K79"/>
  <c r="K78"/>
  <c r="K77"/>
  <c r="K76"/>
  <c r="K85"/>
  <c r="K84"/>
  <c r="K83"/>
  <c r="K82"/>
  <c r="K81"/>
  <c r="J33" i="2"/>
  <c r="K90" i="4"/>
  <c r="K89"/>
  <c r="K88"/>
  <c r="K87"/>
  <c r="K86"/>
  <c r="K69"/>
  <c r="K55"/>
  <c r="J85" i="2"/>
  <c r="K98" i="4"/>
  <c r="K97"/>
  <c r="K96"/>
  <c r="K95"/>
  <c r="K94"/>
  <c r="K93"/>
  <c r="K92"/>
  <c r="K91"/>
  <c r="J39" i="2"/>
  <c r="K104" i="4"/>
  <c r="K103"/>
  <c r="K102"/>
  <c r="K101"/>
  <c r="K100"/>
  <c r="K99"/>
  <c r="J92" i="2"/>
  <c r="K116" i="4"/>
  <c r="K115"/>
  <c r="K114"/>
  <c r="K113"/>
  <c r="K112"/>
  <c r="K111"/>
  <c r="K54"/>
  <c r="K53"/>
  <c r="K52"/>
  <c r="K51"/>
  <c r="K50"/>
  <c r="K49"/>
  <c r="K42"/>
  <c r="K41"/>
  <c r="K40"/>
  <c r="K39"/>
  <c r="K38"/>
  <c r="K37"/>
  <c r="K7"/>
  <c r="D27" i="13"/>
  <c r="J59" i="3"/>
  <c r="J60"/>
  <c r="J61"/>
  <c r="J62"/>
  <c r="J63"/>
  <c r="J64"/>
  <c r="I62" i="2"/>
  <c r="J15" i="4"/>
  <c r="J14"/>
  <c r="J13"/>
  <c r="J12"/>
  <c r="J11"/>
  <c r="J10"/>
  <c r="J9"/>
  <c r="J8"/>
  <c r="I46" i="2"/>
  <c r="J23" i="4"/>
  <c r="J22"/>
  <c r="J21"/>
  <c r="J20"/>
  <c r="J19"/>
  <c r="I48" i="2"/>
  <c r="J28" i="4"/>
  <c r="J27"/>
  <c r="J26"/>
  <c r="J25"/>
  <c r="J24"/>
  <c r="J18"/>
  <c r="J17"/>
  <c r="J16"/>
  <c r="I14" i="2"/>
  <c r="J36" i="4"/>
  <c r="J35"/>
  <c r="J34"/>
  <c r="J33"/>
  <c r="J32"/>
  <c r="J31"/>
  <c r="J30"/>
  <c r="J29"/>
  <c r="J48"/>
  <c r="J47"/>
  <c r="J46"/>
  <c r="J45"/>
  <c r="J44"/>
  <c r="J43"/>
  <c r="I19" i="2"/>
  <c r="J62" i="4"/>
  <c r="J61"/>
  <c r="J60"/>
  <c r="J59"/>
  <c r="J58"/>
  <c r="J57"/>
  <c r="I22" i="2"/>
  <c r="I21"/>
  <c r="I20"/>
  <c r="J68" i="4"/>
  <c r="J67"/>
  <c r="J66"/>
  <c r="J65"/>
  <c r="J64"/>
  <c r="J63"/>
  <c r="J56"/>
  <c r="I26" i="2"/>
  <c r="J75" i="4"/>
  <c r="J74"/>
  <c r="J73"/>
  <c r="J72"/>
  <c r="J71"/>
  <c r="J70"/>
  <c r="I29" i="2"/>
  <c r="J80" i="4"/>
  <c r="J79"/>
  <c r="J78"/>
  <c r="J77"/>
  <c r="J76"/>
  <c r="I31" i="2"/>
  <c r="J85" i="4"/>
  <c r="J84"/>
  <c r="J83"/>
  <c r="J82"/>
  <c r="J81"/>
  <c r="I33" i="2"/>
  <c r="J90" i="4"/>
  <c r="J89"/>
  <c r="J88"/>
  <c r="J87"/>
  <c r="J86"/>
  <c r="J69"/>
  <c r="J55"/>
  <c r="I85" i="2"/>
  <c r="J98" i="4"/>
  <c r="J97"/>
  <c r="J96"/>
  <c r="J95"/>
  <c r="J94"/>
  <c r="J93"/>
  <c r="J92"/>
  <c r="J91"/>
  <c r="I39" i="2"/>
  <c r="J104" i="4"/>
  <c r="J103"/>
  <c r="J102"/>
  <c r="J101"/>
  <c r="J100"/>
  <c r="J99"/>
  <c r="I92" i="2"/>
  <c r="J116" i="4"/>
  <c r="J115"/>
  <c r="J114"/>
  <c r="J113"/>
  <c r="J112"/>
  <c r="J111"/>
  <c r="J54"/>
  <c r="J53"/>
  <c r="J52"/>
  <c r="J51"/>
  <c r="J50"/>
  <c r="J49"/>
  <c r="J42"/>
  <c r="J41"/>
  <c r="J40"/>
  <c r="J39"/>
  <c r="J38"/>
  <c r="J37"/>
  <c r="J110"/>
  <c r="J109"/>
  <c r="J108"/>
  <c r="J107"/>
  <c r="J106"/>
  <c r="J105"/>
  <c r="J7"/>
  <c r="C27" i="13"/>
  <c r="E26"/>
  <c r="D26"/>
  <c r="C26"/>
  <c r="E25"/>
  <c r="D25"/>
  <c r="C25"/>
  <c r="E24"/>
  <c r="D24"/>
  <c r="C24"/>
  <c r="E23"/>
  <c r="D23"/>
  <c r="C23"/>
  <c r="E22"/>
  <c r="D22"/>
  <c r="C22"/>
  <c r="E21"/>
  <c r="D21"/>
  <c r="C21"/>
  <c r="E20"/>
  <c r="D20"/>
  <c r="C20"/>
  <c r="E18"/>
  <c r="D18"/>
  <c r="C18"/>
  <c r="E16"/>
  <c r="D16"/>
  <c r="C16"/>
  <c r="K105" i="4"/>
  <c r="K67"/>
  <c r="K66"/>
  <c r="K65"/>
  <c r="K64"/>
  <c r="K63"/>
  <c r="K91" i="2"/>
  <c r="J91"/>
  <c r="I91"/>
  <c r="K90"/>
  <c r="J90"/>
  <c r="I90"/>
  <c r="K89"/>
  <c r="J89"/>
  <c r="I89"/>
  <c r="K88"/>
  <c r="J88"/>
  <c r="I88"/>
  <c r="K87"/>
  <c r="J87"/>
  <c r="I87"/>
  <c r="K86"/>
  <c r="J86"/>
  <c r="I86"/>
  <c r="K84"/>
  <c r="J84"/>
  <c r="I84"/>
  <c r="K83"/>
  <c r="J83"/>
  <c r="I83"/>
  <c r="K82"/>
  <c r="J82"/>
  <c r="I82"/>
  <c r="K81"/>
  <c r="J81"/>
  <c r="I81"/>
  <c r="K80"/>
  <c r="J80"/>
  <c r="I80"/>
  <c r="K79"/>
  <c r="J79"/>
  <c r="I79"/>
  <c r="K69"/>
  <c r="J69"/>
  <c r="K68"/>
  <c r="J68"/>
  <c r="K67"/>
  <c r="J67"/>
  <c r="K66"/>
  <c r="J66"/>
  <c r="K65"/>
  <c r="J65"/>
  <c r="K64"/>
  <c r="J64"/>
  <c r="K63"/>
  <c r="J63"/>
  <c r="I63"/>
  <c r="K61"/>
  <c r="J61"/>
  <c r="I61"/>
  <c r="K60"/>
  <c r="J60"/>
  <c r="I60"/>
  <c r="K59"/>
  <c r="J59"/>
  <c r="I59"/>
  <c r="K58"/>
  <c r="J58"/>
  <c r="I58"/>
  <c r="K57"/>
  <c r="J57"/>
  <c r="I57"/>
  <c r="K56"/>
  <c r="J56"/>
  <c r="I56"/>
  <c r="K49"/>
  <c r="J49"/>
  <c r="I49"/>
  <c r="K47"/>
  <c r="J47"/>
  <c r="I47"/>
  <c r="K45"/>
  <c r="J45"/>
  <c r="I45"/>
  <c r="K44"/>
  <c r="J44"/>
  <c r="I44"/>
  <c r="K43"/>
  <c r="J43"/>
  <c r="I43"/>
  <c r="K42"/>
  <c r="J42"/>
  <c r="I42"/>
  <c r="K41"/>
  <c r="J41"/>
  <c r="I41"/>
  <c r="K40"/>
  <c r="J40"/>
  <c r="I40"/>
  <c r="K38"/>
  <c r="J38"/>
  <c r="I38"/>
  <c r="K37"/>
  <c r="J37"/>
  <c r="I37"/>
  <c r="K36"/>
  <c r="J36"/>
  <c r="I36"/>
  <c r="K35"/>
  <c r="J35"/>
  <c r="I35"/>
  <c r="K34"/>
  <c r="J34"/>
  <c r="I34"/>
  <c r="K32"/>
  <c r="J32"/>
  <c r="I32"/>
  <c r="K30"/>
  <c r="J30"/>
  <c r="I30"/>
  <c r="K28"/>
  <c r="J28"/>
  <c r="I28"/>
  <c r="K27"/>
  <c r="J27"/>
  <c r="I27"/>
  <c r="K25"/>
  <c r="J25"/>
  <c r="I25"/>
  <c r="K24"/>
  <c r="J24"/>
  <c r="I24"/>
  <c r="K23"/>
  <c r="J23"/>
  <c r="I23"/>
  <c r="K22"/>
  <c r="J22"/>
  <c r="K21"/>
  <c r="J21"/>
  <c r="K20"/>
  <c r="J20"/>
  <c r="K18"/>
  <c r="J18"/>
  <c r="I18"/>
  <c r="K17"/>
  <c r="J17"/>
  <c r="I17"/>
  <c r="K16"/>
  <c r="J16"/>
  <c r="I16"/>
  <c r="K15"/>
  <c r="J15"/>
  <c r="I15"/>
  <c r="K13"/>
  <c r="J13"/>
  <c r="I13"/>
  <c r="K12"/>
  <c r="J12"/>
  <c r="I12"/>
  <c r="K11"/>
  <c r="J11"/>
  <c r="I11"/>
  <c r="K10"/>
  <c r="J10"/>
  <c r="I10"/>
  <c r="K9"/>
  <c r="J9"/>
  <c r="I9"/>
  <c r="K8"/>
  <c r="J8"/>
  <c r="I8"/>
  <c r="K7"/>
  <c r="J7"/>
  <c r="I7"/>
  <c r="L87" i="3"/>
  <c r="K87"/>
  <c r="J87"/>
  <c r="L80"/>
  <c r="K80"/>
  <c r="J80"/>
  <c r="L65"/>
  <c r="K65"/>
  <c r="J65"/>
  <c r="L58"/>
  <c r="K58"/>
  <c r="J58"/>
  <c r="L51"/>
  <c r="K51"/>
  <c r="J51"/>
  <c r="L43"/>
  <c r="K43"/>
  <c r="J43"/>
  <c r="L42"/>
  <c r="K42"/>
  <c r="J42"/>
  <c r="L40"/>
  <c r="K40"/>
  <c r="L39"/>
  <c r="K39"/>
  <c r="J39"/>
  <c r="L38"/>
  <c r="K38"/>
  <c r="J38"/>
  <c r="L37"/>
  <c r="K37"/>
  <c r="J37"/>
  <c r="L36"/>
  <c r="K36"/>
  <c r="J36"/>
  <c r="L24"/>
  <c r="K24"/>
  <c r="J24"/>
  <c r="L16"/>
  <c r="K16"/>
  <c r="J16"/>
  <c r="L10"/>
  <c r="K10"/>
  <c r="J10"/>
  <c r="L9"/>
  <c r="K9"/>
  <c r="J9"/>
  <c r="L8"/>
  <c r="K8"/>
  <c r="J8"/>
  <c r="L7"/>
  <c r="K7"/>
  <c r="J7"/>
  <c r="E24" i="10"/>
  <c r="D24"/>
  <c r="C24"/>
  <c r="C19"/>
  <c r="E14"/>
  <c r="D14"/>
  <c r="E13"/>
  <c r="D13"/>
  <c r="C13"/>
  <c r="E12"/>
  <c r="D12"/>
  <c r="C12"/>
  <c r="E11"/>
  <c r="D11"/>
  <c r="C11"/>
</calcChain>
</file>

<file path=xl/sharedStrings.xml><?xml version="1.0" encoding="utf-8"?>
<sst xmlns="http://schemas.openxmlformats.org/spreadsheetml/2006/main" count="2040" uniqueCount="285">
  <si>
    <t xml:space="preserve">                                                                                              </t>
  </si>
  <si>
    <t>Приложение 1</t>
  </si>
  <si>
    <t>к решению Совета депутатов Кученяевского сельского поселения "О бюджете Кученяевского сельского поселения на 2026 год и на плановый период 2027 и 2028 годов "</t>
  </si>
  <si>
    <t>Объем поступлений доходов бюджета по основным источникам</t>
  </si>
  <si>
    <t xml:space="preserve">                 (тыс.рублей)</t>
  </si>
  <si>
    <t>Код бюджетной классификации доходов бюджета</t>
  </si>
  <si>
    <t xml:space="preserve"> Наименование доходов</t>
  </si>
  <si>
    <t>000 8 50 00000 00 0000 000</t>
  </si>
  <si>
    <t>Доходы бюджета-Итого</t>
  </si>
  <si>
    <t>Итого доходов</t>
  </si>
  <si>
    <t>000 1 00 00000 00 0000 000</t>
  </si>
  <si>
    <t xml:space="preserve"> Д О Х О Д Ы</t>
  </si>
  <si>
    <t>000 1 01 00000 00 0000 000</t>
  </si>
  <si>
    <t>НАЛОГИ НА ПРИБЫЛЬ, ДОХОДЫ</t>
  </si>
  <si>
    <t>000 1 01 02000 01 0000 110</t>
  </si>
  <si>
    <t>Налог на доходы физических лиц</t>
  </si>
  <si>
    <t>000 1 01 02020 01 0000 110</t>
  </si>
  <si>
    <t xml:space="preserve"> - налог на доходы физических лиц c доходов, облагаемых по налоговой ставке, установленной пунктом 1 статьи 224 Налогового кодекса Российской Федерации</t>
  </si>
  <si>
    <t>000 1 01 02021 01 0000 110</t>
  </si>
  <si>
    <t>- налог на доходы физических лиц c доходов, облагаемых по налоговой ставке, установленной пунктом 1 статьи 224 Налогового кодекса Российской Федерации, за исключением доходов, полученных физическими лицами, зарегистрированными в качестве индивидуальных предпринимателей</t>
  </si>
  <si>
    <t>000 1 01 02022 01 0000 110</t>
  </si>
  <si>
    <t>- налог на доходы физических лиц c доходов, облагаемых по налоговой ставке, установленной пунктом 1 статьи 224 Налогового кодекса Российской Федерации и полученных  физическими лицами, зарегистрированными в качестве индивидуальных предпринимателей, частных</t>
  </si>
  <si>
    <t>000 1 05 00000 00 0000 000</t>
  </si>
  <si>
    <t>НАЛОГИ НА СОВОКУПНЫЙ ДОХОД</t>
  </si>
  <si>
    <t>000 1 05 03010 10 0000 110</t>
  </si>
  <si>
    <t>Единый сельскохозяйственный налог</t>
  </si>
  <si>
    <t>000 1 06 00000 00 0000 000</t>
  </si>
  <si>
    <t>НАЛОГ НА ИМУЩЕСТВО</t>
  </si>
  <si>
    <t>000 1 06 01000 00 0000 110</t>
  </si>
  <si>
    <t>Налог на имущество физических лиц</t>
  </si>
  <si>
    <t>000 1 06 01030 00 0000 110</t>
  </si>
  <si>
    <t>Налог на имущество физических лиц, взимаемый по ставке, применяемый к объектам налогообложения, расположенным в границах поселения</t>
  </si>
  <si>
    <t>000 1 06 06000 00 0000 110</t>
  </si>
  <si>
    <t>Земельный налог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</si>
  <si>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</si>
  <si>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</si>
  <si>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Доходы, получаемые в виде арендной платы  , а также средства от продажи права на заключение договоров аренды на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</si>
  <si>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ОБЪЕМ 
БЕЗВОЗМЕЗДНЫХ ПОСТУПЛЕНИЙ В БЮДЖЕТ КУЧЕНЯЕВСКОГО СЕЛЬСКОГО ПОСЕЛЕНИЯ АРДАТОВСКОГО МУНИЦИПАЛЬНОГО РАЙОНА РЕСПУБЛИКИ МОРДОВИЯ НА 2026 ГОД И НА ПЛАНОВЫЙ ПЕРИОД 2027 И 2028 ГОДОВ
</t>
  </si>
  <si>
    <t>(тыс. рублей)</t>
  </si>
  <si>
    <t>Код</t>
  </si>
  <si>
    <t>Наименование</t>
  </si>
  <si>
    <t>Сумма</t>
  </si>
  <si>
    <t>2027 год</t>
  </si>
  <si>
    <t>3</t>
  </si>
  <si>
    <t>4</t>
  </si>
  <si>
    <t>5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</si>
  <si>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</si>
  <si>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</si>
  <si>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</si>
  <si>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</si>
  <si>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</si>
  <si>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</si>
  <si>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</si>
  <si>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</si>
  <si>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</si>
  <si>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</si>
  <si>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</si>
  <si>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Дотации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</si>
  <si>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</si>
  <si>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</si>
  <si>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2 02 29999 10 0000 150</t>
  </si>
  <si>
    <t>2 02 30000 00 0000 150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</si>
  <si>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</si>
  <si>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</si>
  <si>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</si>
  <si>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</si>
  <si>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</si>
  <si>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</si>
  <si>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</si>
  <si>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2 02 35118 13 0000 150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</si>
  <si>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</si>
  <si>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2 02 40000 00 0000 150</t>
  </si>
  <si>
    <t>Межбюджетные трансферты,передаваемые бюджетам поселений из бюджетов муниципальных районов</t>
  </si>
  <si>
    <t>2 02 40014 00 0000 150</t>
  </si>
  <si>
    <t>Межбюджетные трансферты,передаваемые бюджетам сельских поселений из бюджетов муниципальных районов</t>
  </si>
  <si>
    <t>дорожный фонд</t>
  </si>
  <si>
    <t>2 02 40014 10 0000 150</t>
  </si>
  <si>
    <t>Межбюджетные трансферты,передаваемые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договорами</t>
  </si>
  <si>
    <t/>
  </si>
  <si>
    <t>Адм</t>
  </si>
  <si>
    <t>Рз</t>
  </si>
  <si>
    <t>Прз</t>
  </si>
  <si>
    <t>Цср</t>
  </si>
  <si>
    <t>Вр</t>
  </si>
  <si>
    <t>2026год</t>
  </si>
  <si>
    <t>2028 год</t>
  </si>
  <si>
    <t>1</t>
  </si>
  <si>
    <t>2</t>
  </si>
  <si>
    <t>6</t>
  </si>
  <si>
    <t>7</t>
  </si>
  <si>
    <t>8</t>
  </si>
  <si>
    <t>9</t>
  </si>
  <si>
    <t>10</t>
  </si>
  <si>
    <t>11</t>
  </si>
  <si>
    <t>12</t>
  </si>
  <si>
    <t>ВСЕГО</t>
  </si>
  <si>
    <t>на 2024 и 2025 год брала с 1 приложения сумма 465,1+1155,6(налоговые и неналоговые доходы)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</si>
  <si>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</si>
  <si>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</si>
  <si>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</si>
  <si>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</si>
  <si>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Основное мероприятие «Обеспечение деятельности должностных лиц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</si>
  <si>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03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</si>
  <si>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</si>
  <si>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</si>
  <si>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</si>
  <si>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</si>
  <si>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</si>
  <si>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</si>
  <si>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02</t>
  </si>
  <si>
    <t>65</t>
  </si>
  <si>
    <t>00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</si>
  <si>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</si>
  <si>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</si>
  <si>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</si>
  <si>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</si>
  <si>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</si>
  <si>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44205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</si>
  <si>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</si>
  <si>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</si>
  <si>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самоуправления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</si>
  <si>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</si>
  <si>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</si>
  <si>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</si>
  <si>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</si>
  <si>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</si>
  <si>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</si>
  <si>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Непрограммные расходы главных распорядителей средств местного бюджет</t>
  </si>
  <si>
    <t>89</t>
  </si>
  <si>
    <t>Непрограммные расходы в рамках обеспечения деятельности главных распорядителей средств местного бюджета</t>
  </si>
  <si>
    <t>41180</t>
  </si>
  <si>
    <t>Резервные средства</t>
  </si>
  <si>
    <t>870</t>
  </si>
  <si>
    <t>Национальная оборона</t>
  </si>
  <si>
    <t>Мобилизационная и вневойсковая подготовка</t>
  </si>
  <si>
    <t>17</t>
  </si>
  <si>
    <t>Основное мероприятие «Обеспечение деятельности военно-учетного стола»</t>
  </si>
  <si>
    <t>Осуществление первичного воинского учета на территориях, где отсутствуют военные комиссариаты</t>
  </si>
  <si>
    <t>51180</t>
  </si>
  <si>
    <t>Гражданская оборона</t>
  </si>
  <si>
    <t>Защита населения и территории от чрезвычайных ситуаций природного и техногенного характера, пожарная безопасность</t>
  </si>
  <si>
    <t>Подпрограмма "Гражданская оборона"</t>
  </si>
  <si>
    <t>Прочие мероприятия по защите населения и территории от чрезвычайных ситуаций природного и техногенного характера, пожарная безопасностье</t>
  </si>
  <si>
    <t>80190</t>
  </si>
  <si>
    <t>Прочая закупка товаров, работ и услуг для обеспечения государственных (муниципальных) нужд</t>
  </si>
  <si>
    <t>244</t>
  </si>
  <si>
    <t>Национальная экономика</t>
  </si>
  <si>
    <t>Дорожное хозяйство</t>
  </si>
  <si>
    <t>09</t>
  </si>
  <si>
    <t>Муниципальная программа "Развитие дорожного хозяйства на территории Куракинского сельского поселения Ардатовского муниципального района Республики Мордовия на 2020-2024 годы"</t>
  </si>
  <si>
    <t>Ремонт автомобильных дорог общего пользования местного значения и искусственных сооружений на них</t>
  </si>
  <si>
    <t>44102</t>
  </si>
  <si>
    <t>Жилищно - коммунальное хозяйство</t>
  </si>
  <si>
    <t>05</t>
  </si>
  <si>
    <t>Благоустройство</t>
  </si>
  <si>
    <t>Подпрограмма "Благоустройство"</t>
  </si>
  <si>
    <t xml:space="preserve">Прочие мероприятия по благоустройству </t>
  </si>
  <si>
    <t>43040</t>
  </si>
  <si>
    <t xml:space="preserve">Основное  мероприятие «Благоустройство сельских территорий» </t>
  </si>
  <si>
    <t>Реализация мероприятий по комплексному развитию сельских территорий</t>
  </si>
  <si>
    <t>78090</t>
  </si>
  <si>
    <t>Социальная политика</t>
  </si>
  <si>
    <t>Пенсионное обеспечение</t>
  </si>
  <si>
    <t>Не программные расходы главных распорядителей бюджетных средств Республики Мордовия</t>
  </si>
  <si>
    <t>Не программные расходы в рамках обеспечения деятельности главных распорядителей бюджетных средств Республики Мордовия</t>
  </si>
  <si>
    <t>Доплаты к пенсиям муниципальных служащих Республики Мордовия</t>
  </si>
  <si>
    <t>03010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</si>
  <si>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</si>
  <si>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</si>
  <si>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</si>
  <si>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</si>
  <si>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(муниципального) долга</t>
  </si>
  <si>
    <t>13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</si>
  <si>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</si>
  <si>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</si>
  <si>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41240</t>
  </si>
  <si>
    <t>700</t>
  </si>
  <si>
    <t>Обслуживание муниципального долга</t>
  </si>
  <si>
    <t>730</t>
  </si>
  <si>
    <t>Условно утвержденные расходы</t>
  </si>
  <si>
    <t>000</t>
  </si>
  <si>
    <t>0</t>
  </si>
  <si>
    <t>00000</t>
  </si>
  <si>
    <t>Основное мероприятие "Благоустройство территории городского поселения и поддержание санитарного состояния населенного пункта"</t>
  </si>
  <si>
    <t xml:space="preserve">Приложение 4 
к решению  Совета депутатов
Кученяевского сельского поселения Ардатовского муниципального района Республики Мордовия «О бюджете Кученяевского сельского поселения Ардатовского муниципального района Республики Мордовия на 2026 год и на плановый период 2027 и 2028годов» от                     г. №   </t>
  </si>
  <si>
    <t>РАСПРЕДЕЛЕНИЕ 
БЮДЖЕТНЫХ АССИГНОВАНИЙ БЮДЖЕТА КУЧЕНЯЕВСКОГО СЕЛЬСКОГО ПОСЕЛЕНИЯ АРДАТОВСКОГО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</si>
  <si>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ВР</t>
  </si>
  <si>
    <t>Муниципальная программа "Развитие дорожного хозяйства на территории Кученяевского сельского поселения Ардатовского муниципального района Республики Мордовия на 2020-2024 годы"</t>
  </si>
  <si>
    <t>Администрация Кученяевского сельского поселения Ардатовского муниципального района</t>
  </si>
  <si>
    <t>42500</t>
  </si>
  <si>
    <t>919</t>
  </si>
  <si>
    <t>Муниципальная программа «Осуществление первичного воинского учета в  Кученяевском сельском поселении Ардатовского муниципального  района Республики Мордовия на 2020-2024 годы»</t>
  </si>
  <si>
    <t>Муниципальная программа "Профилактика правонарушений на территории Кученяевского сельского поселения Ардатовского муниципального района республики Мордовия на 2020-2024гг."</t>
  </si>
  <si>
    <t>19</t>
  </si>
  <si>
    <t>22</t>
  </si>
  <si>
    <t>L5760</t>
  </si>
  <si>
    <t>Обеспечение деятельности Администрации Кученяевского сельского поселения Ардатовского муниципального района Республики Мордовия</t>
  </si>
  <si>
    <t>Глава Кученяевского сельского поселения</t>
  </si>
  <si>
    <t>Расходы на выплаты по оплате труда Главы  Кученяевского сельского поселения Ардатовского муниципального района Республики Мордовия</t>
  </si>
  <si>
    <t>44208</t>
  </si>
  <si>
    <t>Деятельность администрации Кученяевского сельского поселения Ардатовского муниципального района Республики Мордовия</t>
  </si>
  <si>
    <t>Резервный фонд администрации Кученяевского сельского поселения Ардатовского муниципального района Республики Мордовия</t>
  </si>
  <si>
    <t xml:space="preserve"> Муниципальная программа "Защита населения и территории от чрезвычайных ситуаций природного и техногенного характера, пожарная безопасностьКученяевского сельского поселения Ардатовского муниципального района Республики Мордовия на 2025-2027 гг" </t>
  </si>
  <si>
    <t xml:space="preserve">Приложение5
к решению  Совета депутатов
Кученяевского сельского поселения Ардатовского муниципального района Республики Мордовия «О бюджете Кученяевского сельского поселения Ардатовского муниципального района Республики Мордовия на 2026 год и на плановый период 2027 и 2028 годов» от               г. №  </t>
  </si>
  <si>
    <t>ИСТОЧНИКИ 
ВНУТРЕННЕГО ФИНАНСИРОВАНИЯ ДЕФИЦИТА БЮДЖЕТА КУЧЕНЯЕВСКОГО СЕЛЬСКОГО ПОСЕЛЕНИЯ АРДАТОВСКОГО МУНИЦИПАЛЬНОГО РАЙОНА РЕСПУБЛИКИ МОРДОВИЯ НА 2026 ГОД И НА ПЛАНОВЫЙ ПЕРИОД 2027 и 2028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</si>
  <si>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</si>
  <si>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</si>
  <si>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</si>
  <si>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</si>
  <si>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</si>
  <si>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</si>
  <si>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</si>
  <si>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Привлечение кредитов от кредитных организаций в валюте Российской Федерации</t>
  </si>
  <si>
    <t>000 01 02 00 00 13 0000 710</t>
  </si>
  <si>
    <t>Привлечение сельскими поселениями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</si>
  <si>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</si>
  <si>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</si>
  <si>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</si>
  <si>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</si>
  <si>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000 01 03 01 00 13 0000 810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</si>
  <si>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</si>
  <si>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</si>
  <si>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</si>
  <si>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</si>
  <si>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</si>
  <si>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</si>
  <si>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</si>
  <si>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</si>
  <si>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</si>
  <si>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000 01 05 02 01 13 0000 510</t>
  </si>
  <si>
    <t>Увеличение прочих остатков денежных средств бюджетов городских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</si>
  <si>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</si>
  <si>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</si>
  <si>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</si>
  <si>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</si>
  <si>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</si>
  <si>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</si>
  <si>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000 01 05 02 01 13 0000 610</t>
  </si>
  <si>
    <t>Уменьшение прочих остатков денежных средств бюджетов городских поселений</t>
  </si>
  <si>
    <t>000 01 06 05 00 00 0000 000</t>
  </si>
  <si>
    <t>Итого источников внутреннего финансирования дефицита бюджета городского поселения</t>
  </si>
  <si>
    <t>Привлечение средств</t>
  </si>
  <si>
    <t>Погашение основной суммы задолженности</t>
  </si>
  <si>
    <t xml:space="preserve">ПРОГРАММА 
МУНИЦИПАЛЬНЫХ ВНУТРЕННИХ ЗАИМСТВОВАНИЙ КУЧЕНЯЕВСКОГО СЕЛЬСКОГО ПОСЕЛЕНИЯ АРДАТОВСКОГО МУНИЦИПАЛЬНОГО РАЙОНА РЕСПУБЛИКИ МОРДОВИЯ НА 2026 ГОД И 
НА ПЛАНОВЫЙ ПЕРИОД 2027 И 2028 ГОДОВ </t>
  </si>
  <si>
    <t>№ п/п</t>
  </si>
  <si>
    <t>Виды заимствований</t>
  </si>
  <si>
    <t>Сумма (тыс. рублей)</t>
  </si>
  <si>
    <t>2027год</t>
  </si>
  <si>
    <t>I</t>
  </si>
  <si>
    <t>Привлечение средств для финансирования дефицита бюджета и погашения долговых обязательств</t>
  </si>
  <si>
    <t>Получение кредитов от российских кредитных организаций</t>
  </si>
  <si>
    <t>Получение бюджетных кредитов из других бюджетов бюджетной системы Российской Федерации</t>
  </si>
  <si>
    <t>ИТОГО</t>
  </si>
  <si>
    <t>II</t>
  </si>
  <si>
    <t>Направления расходования привлеченных средств</t>
  </si>
  <si>
    <t>Погашение бюджетных  кредитов</t>
  </si>
  <si>
    <t>в том числе:</t>
  </si>
  <si>
    <t>1.1</t>
  </si>
  <si>
    <t>Погашение бюджетного кредита,предоставленного из районного бюджета</t>
  </si>
  <si>
    <t>Погашение прочих заимствований</t>
  </si>
  <si>
    <t>Финансирование дефицита бюджета</t>
  </si>
  <si>
    <t xml:space="preserve">Приложение 2 
к решению  Совета депутатов
Кученяевского сельского поселения Ардатовского муниципального района Республики Мордовия «О бюджете Кученяевского сельского поселения Ардатовского муниципального района Республики Мордовия на 2025 год и на плановый период 2026 и 2027 годов» от                         г. №  </t>
  </si>
  <si>
    <t>ВЕДОМСТВЕННАЯ СТРУКТУРА 
РАСХОДОВ БЮДЖЕТА КУЧЕНЯЕВСКОГО СЕЛЬСКОГО ПОСЕЛЕНИЯ АРДАТОВСКОГО МУНИЦИПАЛЬНОГО РАЙОНА РЕСПУБЛИКИ МОРДОВИЯ НА 2026 ГОД И НА ПЛАНОВЫЙ ПЕРИОД 2027 И 2028 ГОДОВ</t>
  </si>
  <si>
    <t>Расходы на выплаты по оплате труда Главы Кученяевского сельского поселения Ардатовского муниципального района Республики Мордовия</t>
  </si>
  <si>
    <t>Резервный фонд администрации  Кученяевского сельского поселения Ардатовского муниципального района Республики Мордовия</t>
  </si>
  <si>
    <t>Муниципальная программа «Осуществление первичного воинского учета в  Кученяевском сельском поселении Ардатовского муниципального  района Республики Мордовия на 2024-2026 годы»</t>
  </si>
  <si>
    <t xml:space="preserve"> Муниципальная программа "Защита населения и территории от чрезвычайных ситуаций природного и техногенного характера, пожарная безопасность Кученяевского сельского поселения Ардатовского муниципального района Республики Мордовия на 2025-2027 гг" </t>
  </si>
  <si>
    <t>Муниципальная программа "Развитие дорожного хозяйства на территории  Кученяевского сельского поселения Ардатовского муниципального района Республики Мордовия на 2020-2024 годы"</t>
  </si>
  <si>
    <t>Основное мероприятие "Проведение ремонта автомобильных дорог общего пользования местного значения в границах  Кученяевского сельского поселения"</t>
  </si>
  <si>
    <t xml:space="preserve"> Муниципальная программа "Развитие жилищно-коммунального хозяйства и благоустройства  Кученяевского сельского поселения Ардатовского муниципального района Республики Мордовия на 2025-2027 гг" </t>
  </si>
  <si>
    <t>Муниципальная программа "Развитие жилищно-коммунального хозяйства и благоустройства  Кученяевского сельского поселения Ардатовского муниципального района Республики Мордовия на 2020-2024 гг"</t>
  </si>
  <si>
    <t xml:space="preserve">Приложение 3 
к решению  Совета депутатов
Кученяевского сельского поселения Ардатовского муниципального района Республики Мордовия «О бюджете  Кученяевского сельского поселения Ардатовского муниципального района Республики Мордовия на 2026 год и на плановый период 2027 и 2028 годов» от                  г. № </t>
  </si>
  <si>
    <t>РАСПРЕДЕЛЕНИЕ 
БЮДЖЕТНЫХ АССИГНОВАНИЙ БЮДЖЕТА КУЧЕНЯЕВСКОГО СЕЛЬСКОГО ПОСЕЛЕНИЯ АРДАТОВСКОГО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2026ГОД И НА ПЛАНОВЫЙ ПЕРИОД
2027 И 2028 ГОДОВ</t>
  </si>
  <si>
    <t>Муниципальная программа "Профилактика правонарушений на территории  Кученяевского сельского поселения Ардатовского муниципального района республики Мордовия на 2020-2024гг."</t>
  </si>
  <si>
    <t>Обеспечение деятельности Администрации  Кученяевского сельскогоо поселения Ардатовского муниципального района Республики Мордовия</t>
  </si>
  <si>
    <t>Глава  Кученяевского сельского поселения</t>
  </si>
  <si>
    <t>Расходы на выплаты по оплате труда Главы   Кученяевского сельского поселения Ардатовского муниципального района Республики Мордовия</t>
  </si>
  <si>
    <t>Деятельность администрации  Кученяевского сельского поселения Ардатовского муниципального района Республики Мордовия</t>
  </si>
  <si>
    <t>Муниципальная программа "Развитие жилищно-коммунального хозяйства и благоустройства  Кученяевского сельского поселения Ардатовского муниципального района Республики Мордовия на 2025-2027 гг"</t>
  </si>
  <si>
    <t>Основное мероприятие "Проведение ремонта автомобильных дорог общего пользования местного значения в границах  Кученяевского сельскогопоселения"</t>
  </si>
  <si>
    <t xml:space="preserve">  </t>
  </si>
  <si>
    <t xml:space="preserve"> </t>
  </si>
  <si>
    <t>от   декабря 2025 года №</t>
  </si>
  <si>
    <t xml:space="preserve">Приложение 1
к решению  Совета депутатов
Кученяевского сельского поселения Ардатовского муниципального района Республики Мордовия «О бюджете Кученяевского сельского поселения  Ардатоского муниципального района Республики Мордовия на 2026 год и на плановый период 2027 и 2028 годов» от  ___            2025 г. № </t>
  </si>
  <si>
    <t xml:space="preserve">Приложение 6
к решению  Совета депутатов
Кученяевского сельского поселения Ардатовского муниципального района Республики Мордовия «О бюджете Кученяевского сельского поселения Ардатовского муниципального района Республики Мордовия на 2026 год и на плановый период 2027 и 2028 годов» от              г. № </t>
  </si>
</sst>
</file>

<file path=xl/styles.xml><?xml version="1.0" encoding="utf-8"?>
<styleSheet xmlns="http://schemas.openxmlformats.org/spreadsheetml/2006/main">
  <numFmts count="8">
    <numFmt numFmtId="164" formatCode="_-* #\ ##0.00&quot;р.&quot;_-;\-* #\ ##0.00&quot;р.&quot;_-;_-* &quot;-&quot;??&quot;р.&quot;_-;_-@_-"/>
    <numFmt numFmtId="165" formatCode="#\ ##0.0"/>
    <numFmt numFmtId="166" formatCode="0.0"/>
    <numFmt numFmtId="167" formatCode="#\ ##0.00"/>
    <numFmt numFmtId="168" formatCode="#\ ##0"/>
    <numFmt numFmtId="169" formatCode="dd\.mmm"/>
    <numFmt numFmtId="170" formatCode="_-* #\ ##0.0_р_._-;\-* #\ ##0.0_р_._-;_-* &quot;-&quot;?_р_._-;_-@_-"/>
    <numFmt numFmtId="171" formatCode="#\ ##0.00_ ;\-#\ ##0.00\ "/>
  </numFmts>
  <fonts count="35">
    <font>
      <sz val="10"/>
      <color rgb="FF000000"/>
      <name val="Times New Roman"/>
      <charset val="134"/>
    </font>
    <font>
      <sz val="10"/>
      <name val="Arial Cyr"/>
      <charset val="204"/>
    </font>
    <font>
      <sz val="12"/>
      <name val="Times New Roman"/>
      <charset val="204"/>
    </font>
    <font>
      <b/>
      <sz val="12"/>
      <name val="Times New Roman"/>
      <charset val="204"/>
    </font>
    <font>
      <b/>
      <sz val="13"/>
      <name val="Times New Roman"/>
      <charset val="134"/>
    </font>
    <font>
      <b/>
      <sz val="13"/>
      <name val="Times New Roman"/>
      <charset val="204"/>
    </font>
    <font>
      <b/>
      <sz val="10"/>
      <name val="Times New Roman"/>
      <charset val="204"/>
    </font>
    <font>
      <sz val="13"/>
      <name val="Times New Roman"/>
      <charset val="134"/>
    </font>
    <font>
      <sz val="12"/>
      <name val="Times New Roman"/>
      <charset val="134"/>
    </font>
    <font>
      <sz val="13"/>
      <name val="Times New Roman"/>
      <charset val="204"/>
    </font>
    <font>
      <sz val="13"/>
      <name val="Arial Cyr"/>
      <charset val="204"/>
    </font>
    <font>
      <sz val="10"/>
      <name val="Times New Roman"/>
      <charset val="134"/>
    </font>
    <font>
      <sz val="10"/>
      <name val="Verdana"/>
      <charset val="134"/>
    </font>
    <font>
      <b/>
      <sz val="11.5"/>
      <name val="Times New Roman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2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9"/>
      <color indexed="8"/>
      <name val="Times New Roman"/>
      <charset val="204"/>
    </font>
    <font>
      <sz val="9"/>
      <color indexed="8"/>
      <name val="Times New Roman"/>
      <charset val="204"/>
    </font>
    <font>
      <sz val="9"/>
      <name val="Times New Roman"/>
      <charset val="204"/>
    </font>
    <font>
      <sz val="10"/>
      <color indexed="8"/>
      <name val="Times New Roman"/>
      <charset val="204"/>
    </font>
    <font>
      <b/>
      <sz val="9"/>
      <name val="Times New Roman"/>
      <charset val="204"/>
    </font>
    <font>
      <sz val="9"/>
      <color indexed="8"/>
      <name val="Times New Roman"/>
      <charset val="204"/>
    </font>
    <font>
      <sz val="10"/>
      <name val="Times New Roman"/>
      <charset val="204"/>
    </font>
    <font>
      <sz val="11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sz val="12"/>
      <color indexed="8"/>
      <name val="Arial"/>
      <charset val="204"/>
    </font>
    <font>
      <b/>
      <sz val="12"/>
      <color indexed="8"/>
      <name val="Arial"/>
      <charset val="204"/>
    </font>
    <font>
      <b/>
      <sz val="16"/>
      <color indexed="8"/>
      <name val="Times New Roman"/>
      <charset val="204"/>
    </font>
    <font>
      <i/>
      <sz val="11"/>
      <color indexed="8"/>
      <name val="Times New Roman"/>
      <charset val="204"/>
    </font>
    <font>
      <sz val="9"/>
      <color indexed="8"/>
      <name val="Times New Roman"/>
      <charset val="204"/>
    </font>
    <font>
      <sz val="10"/>
      <name val="Arial"/>
      <charset val="204"/>
    </font>
    <font>
      <b/>
      <sz val="10"/>
      <color indexed="8"/>
      <name val="Arial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3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164" fontId="0" fillId="0" borderId="0">
      <alignment vertical="top" wrapText="1"/>
    </xf>
    <xf numFmtId="0" fontId="1" fillId="0" borderId="0"/>
    <xf numFmtId="0" fontId="33" fillId="0" borderId="0"/>
    <xf numFmtId="0" fontId="34" fillId="0" borderId="0"/>
  </cellStyleXfs>
  <cellXfs count="206">
    <xf numFmtId="164" fontId="0" fillId="0" borderId="0" xfId="0" applyNumberFormat="1" applyFont="1" applyFill="1" applyAlignment="1">
      <alignment vertical="top" wrapText="1"/>
    </xf>
    <xf numFmtId="0" fontId="1" fillId="0" borderId="0" xfId="1"/>
    <xf numFmtId="0" fontId="2" fillId="0" borderId="0" xfId="1" applyFont="1" applyBorder="1" applyAlignment="1"/>
    <xf numFmtId="0" fontId="2" fillId="0" borderId="0" xfId="1" applyFont="1" applyBorder="1" applyAlignment="1">
      <alignment wrapText="1"/>
    </xf>
    <xf numFmtId="0" fontId="2" fillId="0" borderId="0" xfId="1" applyFont="1" applyBorder="1" applyAlignment="1">
      <alignment horizontal="left" wrapText="1"/>
    </xf>
    <xf numFmtId="165" fontId="6" fillId="0" borderId="1" xfId="0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wrapText="1"/>
    </xf>
    <xf numFmtId="0" fontId="9" fillId="0" borderId="1" xfId="1" applyFont="1" applyBorder="1" applyAlignment="1">
      <alignment horizontal="center" vertical="top"/>
    </xf>
    <xf numFmtId="165" fontId="9" fillId="0" borderId="1" xfId="1" applyNumberFormat="1" applyFont="1" applyBorder="1" applyAlignment="1">
      <alignment horizontal="center" wrapText="1"/>
    </xf>
    <xf numFmtId="0" fontId="7" fillId="0" borderId="1" xfId="1" applyFont="1" applyBorder="1" applyAlignment="1">
      <alignment horizontal="center" vertical="top"/>
    </xf>
    <xf numFmtId="49" fontId="7" fillId="0" borderId="1" xfId="1" applyNumberFormat="1" applyFont="1" applyBorder="1" applyAlignment="1">
      <alignment horizontal="center" vertical="top"/>
    </xf>
    <xf numFmtId="165" fontId="7" fillId="2" borderId="1" xfId="1" applyNumberFormat="1" applyFont="1" applyFill="1" applyBorder="1" applyAlignment="1">
      <alignment horizontal="center" wrapText="1"/>
    </xf>
    <xf numFmtId="0" fontId="10" fillId="0" borderId="1" xfId="1" applyFont="1" applyBorder="1"/>
    <xf numFmtId="165" fontId="5" fillId="0" borderId="1" xfId="1" applyNumberFormat="1" applyFont="1" applyBorder="1" applyAlignment="1">
      <alignment horizontal="center" wrapText="1"/>
    </xf>
    <xf numFmtId="165" fontId="1" fillId="0" borderId="0" xfId="1" applyNumberFormat="1"/>
    <xf numFmtId="0" fontId="11" fillId="0" borderId="0" xfId="1" applyFont="1" applyFill="1"/>
    <xf numFmtId="0" fontId="11" fillId="0" borderId="0" xfId="1" applyFont="1"/>
    <xf numFmtId="0" fontId="1" fillId="0" borderId="0" xfId="1" applyAlignment="1"/>
    <xf numFmtId="0" fontId="6" fillId="0" borderId="0" xfId="1" applyFont="1" applyBorder="1" applyAlignment="1"/>
    <xf numFmtId="0" fontId="12" fillId="0" borderId="0" xfId="1" applyFont="1" applyBorder="1" applyAlignment="1">
      <alignment horizontal="center" wrapText="1"/>
    </xf>
    <xf numFmtId="0" fontId="12" fillId="0" borderId="0" xfId="1" applyFont="1" applyBorder="1" applyAlignment="1">
      <alignment wrapText="1"/>
    </xf>
    <xf numFmtId="0" fontId="12" fillId="0" borderId="0" xfId="1" applyFont="1" applyBorder="1" applyAlignment="1">
      <alignment horizontal="left"/>
    </xf>
    <xf numFmtId="0" fontId="1" fillId="0" borderId="0" xfId="1" applyAlignment="1">
      <alignment wrapText="1"/>
    </xf>
    <xf numFmtId="0" fontId="11" fillId="0" borderId="0" xfId="1" applyFont="1" applyAlignment="1">
      <alignment wrapText="1"/>
    </xf>
    <xf numFmtId="165" fontId="14" fillId="0" borderId="0" xfId="1" applyNumberFormat="1" applyFont="1" applyBorder="1" applyAlignment="1">
      <alignment wrapText="1"/>
    </xf>
    <xf numFmtId="2" fontId="11" fillId="0" borderId="0" xfId="1" applyNumberFormat="1" applyFont="1"/>
    <xf numFmtId="165" fontId="15" fillId="0" borderId="0" xfId="1" applyNumberFormat="1" applyFont="1" applyBorder="1" applyAlignment="1">
      <alignment wrapText="1"/>
    </xf>
    <xf numFmtId="49" fontId="3" fillId="0" borderId="1" xfId="1" applyNumberFormat="1" applyFont="1" applyBorder="1" applyAlignment="1">
      <alignment horizontal="center" vertical="top"/>
    </xf>
    <xf numFmtId="49" fontId="3" fillId="0" borderId="1" xfId="1" applyNumberFormat="1" applyFont="1" applyBorder="1" applyAlignment="1">
      <alignment horizontal="center"/>
    </xf>
    <xf numFmtId="1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vertical="top" wrapText="1"/>
    </xf>
    <xf numFmtId="165" fontId="3" fillId="0" borderId="1" xfId="1" applyNumberFormat="1" applyFont="1" applyBorder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1" xfId="1" applyFont="1" applyBorder="1" applyAlignment="1">
      <alignment horizontal="left" vertical="top" wrapText="1"/>
    </xf>
    <xf numFmtId="165" fontId="3" fillId="0" borderId="1" xfId="1" applyNumberFormat="1" applyFont="1" applyFill="1" applyBorder="1" applyAlignment="1">
      <alignment horizontal="right"/>
    </xf>
    <xf numFmtId="0" fontId="2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left" vertical="top" wrapText="1"/>
    </xf>
    <xf numFmtId="165" fontId="2" fillId="0" borderId="1" xfId="1" applyNumberFormat="1" applyFont="1" applyFill="1" applyBorder="1" applyAlignment="1">
      <alignment horizontal="right"/>
    </xf>
    <xf numFmtId="2" fontId="11" fillId="0" borderId="0" xfId="1" applyNumberFormat="1" applyFont="1" applyFill="1"/>
    <xf numFmtId="165" fontId="11" fillId="0" borderId="0" xfId="1" applyNumberFormat="1" applyFont="1" applyFill="1"/>
    <xf numFmtId="0" fontId="2" fillId="0" borderId="1" xfId="1" applyFont="1" applyBorder="1" applyAlignment="1">
      <alignment vertical="top" wrapText="1"/>
    </xf>
    <xf numFmtId="0" fontId="2" fillId="2" borderId="1" xfId="1" applyFont="1" applyFill="1" applyBorder="1" applyAlignment="1">
      <alignment horizontal="center" vertical="top" wrapText="1"/>
    </xf>
    <xf numFmtId="165" fontId="11" fillId="0" borderId="0" xfId="1" applyNumberFormat="1" applyFont="1" applyFill="1" applyBorder="1"/>
    <xf numFmtId="0" fontId="11" fillId="0" borderId="0" xfId="1" applyFont="1" applyFill="1" applyBorder="1"/>
    <xf numFmtId="165" fontId="3" fillId="2" borderId="1" xfId="1" applyNumberFormat="1" applyFont="1" applyFill="1" applyBorder="1" applyAlignment="1">
      <alignment horizontal="right"/>
    </xf>
    <xf numFmtId="165" fontId="2" fillId="2" borderId="0" xfId="1" applyNumberFormat="1" applyFont="1" applyFill="1" applyBorder="1" applyAlignment="1">
      <alignment horizontal="center"/>
    </xf>
    <xf numFmtId="166" fontId="11" fillId="0" borderId="0" xfId="1" applyNumberFormat="1" applyFont="1" applyBorder="1"/>
    <xf numFmtId="165" fontId="2" fillId="2" borderId="1" xfId="1" applyNumberFormat="1" applyFont="1" applyFill="1" applyBorder="1" applyAlignment="1">
      <alignment horizontal="right"/>
    </xf>
    <xf numFmtId="0" fontId="2" fillId="0" borderId="1" xfId="1" applyFont="1" applyFill="1" applyBorder="1" applyAlignment="1">
      <alignment horizontal="center" vertical="top" wrapText="1"/>
    </xf>
    <xf numFmtId="0" fontId="2" fillId="0" borderId="1" xfId="1" applyFont="1" applyFill="1" applyBorder="1" applyAlignment="1">
      <alignment vertical="top" wrapText="1"/>
    </xf>
    <xf numFmtId="0" fontId="11" fillId="0" borderId="0" xfId="1" applyFont="1" applyBorder="1"/>
    <xf numFmtId="165" fontId="3" fillId="0" borderId="0" xfId="1" applyNumberFormat="1" applyFont="1" applyBorder="1"/>
    <xf numFmtId="165" fontId="11" fillId="0" borderId="0" xfId="1" applyNumberFormat="1" applyFont="1"/>
    <xf numFmtId="167" fontId="11" fillId="0" borderId="0" xfId="1" applyNumberFormat="1" applyFont="1"/>
    <xf numFmtId="168" fontId="11" fillId="0" borderId="0" xfId="1" applyNumberFormat="1" applyFont="1"/>
    <xf numFmtId="9" fontId="11" fillId="0" borderId="0" xfId="1" applyNumberFormat="1" applyFont="1"/>
    <xf numFmtId="169" fontId="11" fillId="0" borderId="0" xfId="1" applyNumberFormat="1" applyFont="1"/>
    <xf numFmtId="165" fontId="6" fillId="0" borderId="0" xfId="1" applyNumberFormat="1" applyFont="1"/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7" fillId="0" borderId="0" xfId="0" applyNumberFormat="1" applyFont="1" applyFill="1" applyAlignment="1">
      <alignment horizontal="center" vertical="top" wrapText="1"/>
    </xf>
    <xf numFmtId="0" fontId="17" fillId="0" borderId="2" xfId="0" applyNumberFormat="1" applyFont="1" applyFill="1" applyBorder="1" applyAlignment="1">
      <alignment horizontal="center" vertical="top" wrapText="1"/>
    </xf>
    <xf numFmtId="0" fontId="18" fillId="0" borderId="2" xfId="0" applyNumberFormat="1" applyFont="1" applyFill="1" applyBorder="1" applyAlignment="1">
      <alignment horizontal="left" wrapText="1"/>
    </xf>
    <xf numFmtId="49" fontId="19" fillId="0" borderId="2" xfId="0" applyNumberFormat="1" applyFont="1" applyFill="1" applyBorder="1" applyAlignment="1">
      <alignment horizontal="left" wrapText="1"/>
    </xf>
    <xf numFmtId="49" fontId="18" fillId="0" borderId="2" xfId="0" applyNumberFormat="1" applyFont="1" applyFill="1" applyBorder="1" applyAlignment="1">
      <alignment horizontal="left" wrapText="1"/>
    </xf>
    <xf numFmtId="0" fontId="19" fillId="0" borderId="2" xfId="0" applyNumberFormat="1" applyFont="1" applyFill="1" applyBorder="1" applyAlignment="1">
      <alignment horizontal="left" wrapText="1"/>
    </xf>
    <xf numFmtId="49" fontId="19" fillId="0" borderId="2" xfId="0" applyNumberFormat="1" applyFont="1" applyFill="1" applyBorder="1" applyAlignment="1">
      <alignment vertical="top" wrapText="1"/>
    </xf>
    <xf numFmtId="49" fontId="19" fillId="0" borderId="2" xfId="0" applyNumberFormat="1" applyFont="1" applyFill="1" applyBorder="1" applyAlignment="1">
      <alignment wrapText="1"/>
    </xf>
    <xf numFmtId="0" fontId="19" fillId="3" borderId="2" xfId="0" applyNumberFormat="1" applyFont="1" applyFill="1" applyBorder="1" applyAlignment="1">
      <alignment horizontal="left" wrapText="1"/>
    </xf>
    <xf numFmtId="0" fontId="19" fillId="4" borderId="2" xfId="0" applyNumberFormat="1" applyFont="1" applyFill="1" applyBorder="1" applyAlignment="1">
      <alignment horizontal="left" wrapText="1"/>
    </xf>
    <xf numFmtId="49" fontId="19" fillId="5" borderId="2" xfId="0" applyNumberFormat="1" applyFont="1" applyFill="1" applyBorder="1" applyAlignment="1">
      <alignment horizontal="left" wrapText="1"/>
    </xf>
    <xf numFmtId="49" fontId="19" fillId="5" borderId="2" xfId="0" applyNumberFormat="1" applyFont="1" applyFill="1" applyBorder="1" applyAlignment="1">
      <alignment vertical="top" wrapText="1"/>
    </xf>
    <xf numFmtId="0" fontId="19" fillId="2" borderId="2" xfId="0" applyNumberFormat="1" applyFont="1" applyFill="1" applyBorder="1" applyAlignment="1">
      <alignment horizontal="left" wrapText="1"/>
    </xf>
    <xf numFmtId="49" fontId="19" fillId="2" borderId="2" xfId="0" applyNumberFormat="1" applyFont="1" applyFill="1" applyBorder="1" applyAlignment="1">
      <alignment horizontal="left" wrapText="1"/>
    </xf>
    <xf numFmtId="164" fontId="20" fillId="0" borderId="1" xfId="0" applyFont="1" applyFill="1" applyBorder="1" applyAlignment="1">
      <alignment wrapText="1"/>
    </xf>
    <xf numFmtId="165" fontId="18" fillId="0" borderId="2" xfId="0" applyNumberFormat="1" applyFont="1" applyFill="1" applyBorder="1" applyAlignment="1">
      <alignment horizontal="right" wrapText="1"/>
    </xf>
    <xf numFmtId="165" fontId="18" fillId="5" borderId="2" xfId="0" applyNumberFormat="1" applyFont="1" applyFill="1" applyBorder="1" applyAlignment="1">
      <alignment horizontal="right" wrapText="1"/>
    </xf>
    <xf numFmtId="165" fontId="19" fillId="0" borderId="2" xfId="0" applyNumberFormat="1" applyFont="1" applyFill="1" applyBorder="1" applyAlignment="1">
      <alignment horizontal="right" wrapText="1"/>
    </xf>
    <xf numFmtId="165" fontId="19" fillId="5" borderId="2" xfId="0" applyNumberFormat="1" applyFont="1" applyFill="1" applyBorder="1" applyAlignment="1">
      <alignment horizontal="right" wrapText="1"/>
    </xf>
    <xf numFmtId="165" fontId="19" fillId="6" borderId="2" xfId="0" applyNumberFormat="1" applyFont="1" applyFill="1" applyBorder="1" applyAlignment="1">
      <alignment horizontal="right" wrapText="1"/>
    </xf>
    <xf numFmtId="165" fontId="19" fillId="2" borderId="2" xfId="0" applyNumberFormat="1" applyFont="1" applyFill="1" applyBorder="1" applyAlignment="1">
      <alignment horizontal="right" wrapText="1"/>
    </xf>
    <xf numFmtId="0" fontId="18" fillId="3" borderId="2" xfId="0" applyNumberFormat="1" applyFont="1" applyFill="1" applyBorder="1" applyAlignment="1">
      <alignment horizontal="left" wrapText="1"/>
    </xf>
    <xf numFmtId="49" fontId="18" fillId="0" borderId="2" xfId="0" applyNumberFormat="1" applyFont="1" applyFill="1" applyBorder="1" applyAlignment="1">
      <alignment vertical="top" wrapText="1"/>
    </xf>
    <xf numFmtId="164" fontId="22" fillId="0" borderId="1" xfId="0" applyFont="1" applyFill="1" applyBorder="1" applyAlignment="1">
      <alignment wrapText="1"/>
    </xf>
    <xf numFmtId="164" fontId="21" fillId="0" borderId="0" xfId="0" applyNumberFormat="1" applyFont="1" applyFill="1" applyAlignment="1">
      <alignment vertical="top" wrapText="1"/>
    </xf>
    <xf numFmtId="164" fontId="19" fillId="0" borderId="3" xfId="0" applyNumberFormat="1" applyFont="1" applyFill="1" applyBorder="1" applyAlignment="1">
      <alignment wrapText="1"/>
    </xf>
    <xf numFmtId="0" fontId="17" fillId="0" borderId="2" xfId="0" applyNumberFormat="1" applyFont="1" applyFill="1" applyBorder="1" applyAlignment="1">
      <alignment horizontal="center" wrapText="1"/>
    </xf>
    <xf numFmtId="49" fontId="22" fillId="0" borderId="4" xfId="0" applyNumberFormat="1" applyFont="1" applyFill="1" applyBorder="1" applyAlignment="1">
      <alignment horizontal="left"/>
    </xf>
    <xf numFmtId="49" fontId="18" fillId="0" borderId="5" xfId="0" applyNumberFormat="1" applyFont="1" applyFill="1" applyBorder="1" applyAlignment="1">
      <alignment horizontal="left" wrapText="1"/>
    </xf>
    <xf numFmtId="49" fontId="20" fillId="0" borderId="6" xfId="0" applyNumberFormat="1" applyFont="1" applyFill="1" applyBorder="1" applyAlignment="1">
      <alignment horizontal="left"/>
    </xf>
    <xf numFmtId="49" fontId="19" fillId="0" borderId="7" xfId="0" applyNumberFormat="1" applyFont="1" applyFill="1" applyBorder="1" applyAlignment="1">
      <alignment horizontal="left" wrapText="1"/>
    </xf>
    <xf numFmtId="49" fontId="20" fillId="0" borderId="1" xfId="0" applyNumberFormat="1" applyFont="1" applyFill="1" applyBorder="1" applyAlignment="1">
      <alignment horizontal="left"/>
    </xf>
    <xf numFmtId="0" fontId="18" fillId="0" borderId="2" xfId="0" applyNumberFormat="1" applyFont="1" applyFill="1" applyBorder="1" applyAlignment="1">
      <alignment vertical="top" wrapText="1"/>
    </xf>
    <xf numFmtId="0" fontId="19" fillId="0" borderId="2" xfId="0" applyNumberFormat="1" applyFont="1" applyFill="1" applyBorder="1" applyAlignment="1">
      <alignment vertical="top" wrapText="1"/>
    </xf>
    <xf numFmtId="165" fontId="19" fillId="7" borderId="2" xfId="0" applyNumberFormat="1" applyFont="1" applyFill="1" applyBorder="1" applyAlignment="1">
      <alignment horizontal="right" wrapText="1"/>
    </xf>
    <xf numFmtId="49" fontId="18" fillId="3" borderId="2" xfId="0" applyNumberFormat="1" applyFont="1" applyFill="1" applyBorder="1" applyAlignment="1">
      <alignment horizontal="left" wrapText="1"/>
    </xf>
    <xf numFmtId="49" fontId="19" fillId="3" borderId="2" xfId="0" applyNumberFormat="1" applyFont="1" applyFill="1" applyBorder="1" applyAlignment="1">
      <alignment horizontal="left" wrapText="1"/>
    </xf>
    <xf numFmtId="49" fontId="23" fillId="0" borderId="1" xfId="0" applyNumberFormat="1" applyFont="1" applyFill="1" applyBorder="1" applyAlignment="1">
      <alignment horizontal="left" vertical="center" wrapText="1"/>
    </xf>
    <xf numFmtId="164" fontId="19" fillId="0" borderId="1" xfId="0" applyFont="1" applyBorder="1" applyAlignment="1">
      <alignment wrapText="1"/>
    </xf>
    <xf numFmtId="0" fontId="20" fillId="0" borderId="8" xfId="2" applyFont="1" applyFill="1" applyBorder="1" applyAlignment="1">
      <alignment horizontal="left" vertical="top" wrapText="1"/>
    </xf>
    <xf numFmtId="164" fontId="23" fillId="0" borderId="1" xfId="0" applyFont="1" applyFill="1" applyBorder="1" applyAlignment="1">
      <alignment horizontal="left" vertical="center" wrapText="1"/>
    </xf>
    <xf numFmtId="0" fontId="20" fillId="0" borderId="9" xfId="2" applyFont="1" applyFill="1" applyBorder="1" applyAlignment="1">
      <alignment horizontal="left" vertical="top" wrapText="1"/>
    </xf>
    <xf numFmtId="0" fontId="20" fillId="0" borderId="10" xfId="2" applyFont="1" applyFill="1" applyBorder="1" applyAlignment="1">
      <alignment horizontal="left" vertical="top" wrapText="1"/>
    </xf>
    <xf numFmtId="49" fontId="20" fillId="0" borderId="1" xfId="0" applyNumberFormat="1" applyFont="1" applyFill="1" applyBorder="1" applyAlignment="1">
      <alignment wrapText="1"/>
    </xf>
    <xf numFmtId="49" fontId="22" fillId="0" borderId="1" xfId="0" applyNumberFormat="1" applyFont="1" applyFill="1" applyBorder="1" applyAlignment="1">
      <alignment horizontal="left"/>
    </xf>
    <xf numFmtId="164" fontId="24" fillId="0" borderId="0" xfId="0" applyFont="1" applyFill="1" applyBorder="1" applyAlignment="1"/>
    <xf numFmtId="49" fontId="24" fillId="0" borderId="0" xfId="0" applyNumberFormat="1" applyFont="1" applyFill="1" applyBorder="1" applyAlignment="1"/>
    <xf numFmtId="164" fontId="24" fillId="2" borderId="0" xfId="0" applyFont="1" applyFill="1" applyAlignment="1"/>
    <xf numFmtId="165" fontId="24" fillId="0" borderId="0" xfId="0" applyNumberFormat="1" applyFont="1" applyFill="1" applyAlignment="1"/>
    <xf numFmtId="164" fontId="24" fillId="0" borderId="0" xfId="0" applyFont="1" applyFill="1" applyAlignment="1">
      <alignment horizontal="left"/>
    </xf>
    <xf numFmtId="164" fontId="24" fillId="0" borderId="0" xfId="0" applyFont="1" applyFill="1" applyAlignment="1"/>
    <xf numFmtId="170" fontId="24" fillId="0" borderId="0" xfId="0" applyNumberFormat="1" applyFont="1" applyFill="1" applyAlignment="1"/>
    <xf numFmtId="164" fontId="25" fillId="0" borderId="0" xfId="0" applyFont="1" applyFill="1" applyAlignment="1"/>
    <xf numFmtId="164" fontId="6" fillId="0" borderId="0" xfId="0" applyFont="1" applyFill="1" applyAlignment="1">
      <alignment horizontal="left" wrapText="1"/>
    </xf>
    <xf numFmtId="164" fontId="6" fillId="0" borderId="0" xfId="0" applyFont="1" applyFill="1" applyAlignment="1">
      <alignment horizontal="center"/>
    </xf>
    <xf numFmtId="165" fontId="24" fillId="0" borderId="0" xfId="0" applyNumberFormat="1" applyFont="1" applyFill="1" applyAlignment="1">
      <alignment horizontal="right"/>
    </xf>
    <xf numFmtId="165" fontId="24" fillId="0" borderId="0" xfId="0" applyNumberFormat="1" applyFont="1" applyFill="1" applyBorder="1" applyAlignment="1"/>
    <xf numFmtId="170" fontId="24" fillId="0" borderId="0" xfId="0" applyNumberFormat="1" applyFont="1" applyFill="1" applyBorder="1" applyAlignment="1"/>
    <xf numFmtId="49" fontId="6" fillId="0" borderId="1" xfId="0" applyNumberFormat="1" applyFont="1" applyFill="1" applyBorder="1" applyAlignment="1">
      <alignment horizontal="center"/>
    </xf>
    <xf numFmtId="0" fontId="17" fillId="2" borderId="1" xfId="3" applyFont="1" applyFill="1" applyBorder="1" applyAlignment="1">
      <alignment horizontal="left" vertical="top"/>
    </xf>
    <xf numFmtId="0" fontId="17" fillId="2" borderId="1" xfId="3" applyFont="1" applyFill="1" applyBorder="1" applyAlignment="1">
      <alignment wrapText="1"/>
    </xf>
    <xf numFmtId="165" fontId="6" fillId="0" borderId="1" xfId="3" applyNumberFormat="1" applyFont="1" applyFill="1" applyBorder="1"/>
    <xf numFmtId="165" fontId="24" fillId="2" borderId="0" xfId="0" applyNumberFormat="1" applyFont="1" applyFill="1" applyAlignment="1"/>
    <xf numFmtId="170" fontId="24" fillId="2" borderId="0" xfId="0" applyNumberFormat="1" applyFont="1" applyFill="1" applyBorder="1" applyAlignment="1"/>
    <xf numFmtId="171" fontId="24" fillId="2" borderId="0" xfId="0" applyNumberFormat="1" applyFont="1" applyFill="1" applyAlignment="1"/>
    <xf numFmtId="0" fontId="21" fillId="2" borderId="1" xfId="3" applyFont="1" applyFill="1" applyBorder="1" applyAlignment="1">
      <alignment horizontal="left" vertical="top"/>
    </xf>
    <xf numFmtId="0" fontId="21" fillId="2" borderId="1" xfId="3" applyFont="1" applyFill="1" applyBorder="1" applyAlignment="1">
      <alignment wrapText="1"/>
    </xf>
    <xf numFmtId="165" fontId="24" fillId="0" borderId="1" xfId="3" applyNumberFormat="1" applyFont="1" applyFill="1" applyBorder="1"/>
    <xf numFmtId="49" fontId="21" fillId="2" borderId="1" xfId="3" applyNumberFormat="1" applyFont="1" applyFill="1" applyBorder="1" applyAlignment="1">
      <alignment vertical="top" wrapText="1"/>
    </xf>
    <xf numFmtId="0" fontId="21" fillId="2" borderId="1" xfId="3" applyFont="1" applyFill="1" applyBorder="1" applyAlignment="1">
      <alignment vertical="top" wrapText="1"/>
    </xf>
    <xf numFmtId="0" fontId="21" fillId="2" borderId="1" xfId="3" applyNumberFormat="1" applyFont="1" applyFill="1" applyBorder="1" applyAlignment="1">
      <alignment wrapText="1"/>
    </xf>
    <xf numFmtId="171" fontId="6" fillId="2" borderId="0" xfId="0" applyNumberFormat="1" applyFont="1" applyFill="1" applyAlignment="1"/>
    <xf numFmtId="0" fontId="28" fillId="0" borderId="0" xfId="0" applyNumberFormat="1" applyFont="1" applyAlignment="1"/>
    <xf numFmtId="0" fontId="27" fillId="0" borderId="3" xfId="0" applyNumberFormat="1" applyFont="1" applyBorder="1" applyAlignment="1">
      <alignment horizontal="center"/>
    </xf>
    <xf numFmtId="0" fontId="27" fillId="0" borderId="3" xfId="0" applyNumberFormat="1" applyFont="1" applyBorder="1" applyAlignment="1">
      <alignment horizontal="center" wrapText="1"/>
    </xf>
    <xf numFmtId="0" fontId="27" fillId="0" borderId="11" xfId="0" applyNumberFormat="1" applyFont="1" applyBorder="1" applyAlignment="1">
      <alignment horizontal="right"/>
    </xf>
    <xf numFmtId="0" fontId="27" fillId="0" borderId="11" xfId="0" applyNumberFormat="1" applyFont="1" applyBorder="1" applyAlignment="1">
      <alignment horizontal="right" wrapText="1"/>
    </xf>
    <xf numFmtId="0" fontId="27" fillId="2" borderId="3" xfId="0" applyNumberFormat="1" applyFont="1" applyFill="1" applyBorder="1" applyAlignment="1">
      <alignment horizontal="center" wrapText="1"/>
    </xf>
    <xf numFmtId="0" fontId="27" fillId="0" borderId="3" xfId="0" applyNumberFormat="1" applyFont="1" applyBorder="1" applyAlignment="1">
      <alignment wrapText="1"/>
    </xf>
    <xf numFmtId="0" fontId="27" fillId="0" borderId="11" xfId="0" applyNumberFormat="1" applyFont="1" applyBorder="1" applyAlignment="1">
      <alignment wrapText="1"/>
    </xf>
    <xf numFmtId="0" fontId="27" fillId="0" borderId="11" xfId="0" applyNumberFormat="1" applyFont="1" applyBorder="1" applyAlignment="1">
      <alignment horizontal="left" wrapText="1" indent="1"/>
    </xf>
    <xf numFmtId="0" fontId="28" fillId="0" borderId="0" xfId="0" applyNumberFormat="1" applyFont="1" applyAlignment="1"/>
    <xf numFmtId="0" fontId="27" fillId="0" borderId="0" xfId="0" applyNumberFormat="1" applyFont="1" applyAlignment="1">
      <alignment horizontal="right" wrapText="1"/>
    </xf>
    <xf numFmtId="0" fontId="26" fillId="0" borderId="0" xfId="0" applyNumberFormat="1" applyFont="1" applyAlignment="1">
      <alignment vertical="top" wrapText="1"/>
    </xf>
    <xf numFmtId="0" fontId="27" fillId="0" borderId="0" xfId="0" applyNumberFormat="1" applyFont="1" applyAlignment="1">
      <alignment horizontal="right"/>
    </xf>
    <xf numFmtId="0" fontId="27" fillId="0" borderId="0" xfId="0" applyNumberFormat="1" applyFont="1" applyAlignment="1">
      <alignment horizontal="right" vertical="top" wrapText="1"/>
    </xf>
    <xf numFmtId="0" fontId="27" fillId="0" borderId="19" xfId="0" applyNumberFormat="1" applyFont="1" applyBorder="1" applyAlignment="1">
      <alignment horizontal="right" vertical="top" wrapText="1"/>
    </xf>
    <xf numFmtId="164" fontId="0" fillId="0" borderId="0" xfId="0" applyNumberFormat="1" applyFont="1" applyFill="1" applyAlignment="1">
      <alignment vertical="top" wrapText="1"/>
    </xf>
    <xf numFmtId="0" fontId="27" fillId="0" borderId="13" xfId="0" applyNumberFormat="1" applyFont="1" applyBorder="1" applyAlignment="1">
      <alignment horizontal="justify" wrapText="1"/>
    </xf>
    <xf numFmtId="0" fontId="27" fillId="0" borderId="14" xfId="0" applyNumberFormat="1" applyFont="1" applyBorder="1" applyAlignment="1">
      <alignment horizontal="justify" wrapText="1"/>
    </xf>
    <xf numFmtId="0" fontId="27" fillId="0" borderId="13" xfId="0" applyNumberFormat="1" applyFont="1" applyBorder="1" applyAlignment="1">
      <alignment horizontal="right" wrapText="1"/>
    </xf>
    <xf numFmtId="0" fontId="27" fillId="0" borderId="14" xfId="0" applyNumberFormat="1" applyFont="1" applyBorder="1" applyAlignment="1">
      <alignment horizontal="right" wrapText="1"/>
    </xf>
    <xf numFmtId="0" fontId="29" fillId="0" borderId="0" xfId="0" applyNumberFormat="1" applyFont="1" applyAlignment="1">
      <alignment horizontal="center"/>
    </xf>
    <xf numFmtId="0" fontId="30" fillId="0" borderId="0" xfId="0" applyNumberFormat="1" applyFont="1" applyAlignment="1">
      <alignment horizontal="center"/>
    </xf>
    <xf numFmtId="0" fontId="28" fillId="0" borderId="12" xfId="0" applyNumberFormat="1" applyFont="1" applyBorder="1" applyAlignment="1">
      <alignment wrapText="1"/>
    </xf>
    <xf numFmtId="0" fontId="26" fillId="0" borderId="12" xfId="0" applyNumberFormat="1" applyFont="1" applyBorder="1" applyAlignment="1"/>
    <xf numFmtId="0" fontId="27" fillId="0" borderId="15" xfId="0" applyNumberFormat="1" applyFont="1" applyBorder="1" applyAlignment="1">
      <alignment horizontal="center" wrapText="1"/>
    </xf>
    <xf numFmtId="0" fontId="27" fillId="0" borderId="3" xfId="0" applyNumberFormat="1" applyFont="1" applyBorder="1" applyAlignment="1">
      <alignment horizontal="center" wrapText="1"/>
    </xf>
    <xf numFmtId="0" fontId="27" fillId="0" borderId="13" xfId="0" applyNumberFormat="1" applyFont="1" applyBorder="1" applyAlignment="1">
      <alignment wrapText="1"/>
    </xf>
    <xf numFmtId="0" fontId="27" fillId="0" borderId="14" xfId="0" applyNumberFormat="1" applyFont="1" applyBorder="1" applyAlignment="1">
      <alignment wrapText="1"/>
    </xf>
    <xf numFmtId="0" fontId="32" fillId="0" borderId="13" xfId="0" applyNumberFormat="1" applyFont="1" applyBorder="1" applyAlignment="1">
      <alignment wrapText="1"/>
    </xf>
    <xf numFmtId="0" fontId="32" fillId="0" borderId="14" xfId="0" applyNumberFormat="1" applyFont="1" applyBorder="1" applyAlignment="1">
      <alignment wrapText="1"/>
    </xf>
    <xf numFmtId="0" fontId="27" fillId="0" borderId="15" xfId="0" applyNumberFormat="1" applyFont="1" applyBorder="1" applyAlignment="1">
      <alignment horizontal="center"/>
    </xf>
    <xf numFmtId="0" fontId="27" fillId="0" borderId="3" xfId="0" applyNumberFormat="1" applyFont="1" applyBorder="1" applyAlignment="1">
      <alignment horizontal="center"/>
    </xf>
    <xf numFmtId="0" fontId="27" fillId="0" borderId="16" xfId="0" applyNumberFormat="1" applyFont="1" applyBorder="1" applyAlignment="1">
      <alignment horizontal="center" wrapText="1"/>
    </xf>
    <xf numFmtId="0" fontId="27" fillId="0" borderId="17" xfId="0" applyNumberFormat="1" applyFont="1" applyBorder="1" applyAlignment="1">
      <alignment horizontal="center" wrapText="1"/>
    </xf>
    <xf numFmtId="0" fontId="27" fillId="0" borderId="18" xfId="0" applyNumberFormat="1" applyFont="1" applyBorder="1" applyAlignment="1">
      <alignment horizontal="center" wrapText="1"/>
    </xf>
    <xf numFmtId="0" fontId="27" fillId="0" borderId="11" xfId="0" applyNumberFormat="1" applyFont="1" applyBorder="1" applyAlignment="1">
      <alignment horizontal="center" wrapText="1"/>
    </xf>
    <xf numFmtId="0" fontId="31" fillId="0" borderId="13" xfId="0" applyNumberFormat="1" applyFont="1" applyBorder="1" applyAlignment="1">
      <alignment horizontal="right" wrapText="1"/>
    </xf>
    <xf numFmtId="0" fontId="31" fillId="0" borderId="14" xfId="0" applyNumberFormat="1" applyFont="1" applyBorder="1" applyAlignment="1">
      <alignment horizontal="right" wrapText="1"/>
    </xf>
    <xf numFmtId="165" fontId="24" fillId="0" borderId="0" xfId="0" applyNumberFormat="1" applyFont="1" applyFill="1" applyBorder="1" applyAlignment="1">
      <alignment horizontal="left" vertical="top" wrapText="1"/>
    </xf>
    <xf numFmtId="164" fontId="3" fillId="0" borderId="0" xfId="0" applyFont="1" applyFill="1" applyAlignment="1">
      <alignment horizontal="center" vertical="top" wrapText="1"/>
    </xf>
    <xf numFmtId="165" fontId="6" fillId="0" borderId="20" xfId="0" applyNumberFormat="1" applyFont="1" applyFill="1" applyBorder="1" applyAlignment="1">
      <alignment horizontal="center" vertical="center"/>
    </xf>
    <xf numFmtId="165" fontId="6" fillId="0" borderId="21" xfId="0" applyNumberFormat="1" applyFont="1" applyFill="1" applyBorder="1" applyAlignment="1">
      <alignment horizontal="center" vertical="center"/>
    </xf>
    <xf numFmtId="165" fontId="6" fillId="0" borderId="22" xfId="0" applyNumberFormat="1" applyFont="1" applyFill="1" applyBorder="1" applyAlignment="1">
      <alignment horizontal="center" vertical="center"/>
    </xf>
    <xf numFmtId="164" fontId="6" fillId="0" borderId="4" xfId="0" applyFont="1" applyFill="1" applyBorder="1" applyAlignment="1">
      <alignment horizontal="center" vertical="center"/>
    </xf>
    <xf numFmtId="164" fontId="6" fillId="0" borderId="6" xfId="0" applyFont="1" applyFill="1" applyBorder="1" applyAlignment="1">
      <alignment horizontal="center" vertical="center"/>
    </xf>
    <xf numFmtId="0" fontId="21" fillId="0" borderId="0" xfId="0" applyNumberFormat="1" applyFont="1" applyFill="1" applyAlignment="1">
      <alignment horizontal="left" vertical="top" wrapText="1"/>
    </xf>
    <xf numFmtId="0" fontId="16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7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/>
    </xf>
    <xf numFmtId="0" fontId="3" fillId="0" borderId="0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center"/>
    </xf>
    <xf numFmtId="165" fontId="2" fillId="2" borderId="0" xfId="1" applyNumberFormat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justify" wrapText="1"/>
    </xf>
    <xf numFmtId="165" fontId="7" fillId="0" borderId="1" xfId="1" applyNumberFormat="1" applyFont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0" fontId="8" fillId="0" borderId="1" xfId="1" applyFont="1" applyBorder="1" applyAlignment="1">
      <alignment horizontal="left" vertical="justify" wrapText="1"/>
    </xf>
    <xf numFmtId="0" fontId="8" fillId="0" borderId="1" xfId="1" applyFont="1" applyBorder="1" applyAlignment="1">
      <alignment wrapText="1"/>
    </xf>
    <xf numFmtId="165" fontId="9" fillId="2" borderId="1" xfId="1" applyNumberFormat="1" applyFont="1" applyFill="1" applyBorder="1" applyAlignment="1">
      <alignment horizontal="center"/>
    </xf>
    <xf numFmtId="0" fontId="5" fillId="0" borderId="1" xfId="1" applyFont="1" applyBorder="1" applyAlignment="1">
      <alignment horizontal="left" wrapText="1"/>
    </xf>
    <xf numFmtId="165" fontId="5" fillId="0" borderId="1" xfId="1" applyNumberFormat="1" applyFont="1" applyBorder="1" applyAlignment="1">
      <alignment horizontal="center" wrapText="1"/>
    </xf>
    <xf numFmtId="165" fontId="7" fillId="0" borderId="20" xfId="1" applyNumberFormat="1" applyFont="1" applyBorder="1" applyAlignment="1">
      <alignment horizontal="center"/>
    </xf>
    <xf numFmtId="165" fontId="7" fillId="0" borderId="22" xfId="1" applyNumberFormat="1" applyFont="1" applyBorder="1" applyAlignment="1">
      <alignment horizontal="center"/>
    </xf>
    <xf numFmtId="0" fontId="3" fillId="0" borderId="1" xfId="1" applyFont="1" applyBorder="1" applyAlignment="1">
      <alignment vertical="justify" wrapText="1"/>
    </xf>
    <xf numFmtId="0" fontId="3" fillId="0" borderId="1" xfId="1" applyFont="1" applyBorder="1" applyAlignment="1">
      <alignment wrapText="1"/>
    </xf>
    <xf numFmtId="165" fontId="9" fillId="0" borderId="1" xfId="1" applyNumberFormat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justify" wrapText="1"/>
    </xf>
  </cellXfs>
  <cellStyles count="4">
    <cellStyle name="Обычный" xfId="0" builtinId="0"/>
    <cellStyle name="Обычный 2" xfId="1"/>
    <cellStyle name="Обычный 4" xfId="2"/>
    <cellStyle name="Стиль 1" xfId="3"/>
  </cellStyles>
  <dxfs count="3"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5"/>
  <sheetViews>
    <sheetView workbookViewId="0">
      <selection activeCell="M16" sqref="M16"/>
    </sheetView>
  </sheetViews>
  <sheetFormatPr defaultColWidth="9" defaultRowHeight="12.75"/>
  <cols>
    <col min="1" max="1" width="29" customWidth="1"/>
    <col min="3" max="3" width="33.1640625" customWidth="1"/>
    <col min="4" max="4" width="12.5" customWidth="1"/>
    <col min="6" max="6" width="3.33203125" customWidth="1"/>
    <col min="7" max="7" width="12.5" customWidth="1"/>
  </cols>
  <sheetData>
    <row r="2" spans="1:7" ht="15.75">
      <c r="A2" s="145" t="s">
        <v>0</v>
      </c>
      <c r="B2" s="145"/>
      <c r="C2" s="146" t="s">
        <v>1</v>
      </c>
      <c r="D2" s="146"/>
      <c r="E2" s="146"/>
      <c r="F2" s="143"/>
      <c r="G2" s="143"/>
    </row>
    <row r="3" spans="1:7" ht="45.75" customHeight="1">
      <c r="A3" s="145"/>
      <c r="B3" s="145"/>
      <c r="C3" s="147" t="s">
        <v>2</v>
      </c>
      <c r="D3" s="147"/>
      <c r="E3" s="148"/>
      <c r="F3" s="149"/>
      <c r="G3" s="149"/>
    </row>
    <row r="4" spans="1:7" ht="15.75">
      <c r="A4" s="143"/>
      <c r="B4" s="143"/>
      <c r="C4" s="144" t="s">
        <v>282</v>
      </c>
      <c r="D4" s="144"/>
      <c r="E4" s="144"/>
      <c r="F4" s="143"/>
      <c r="G4" s="143"/>
    </row>
    <row r="5" spans="1:7" ht="9" customHeight="1">
      <c r="A5" s="154"/>
      <c r="B5" s="154"/>
      <c r="C5" s="154"/>
      <c r="D5" s="154"/>
      <c r="E5" s="154"/>
      <c r="F5" s="154"/>
      <c r="G5" s="154"/>
    </row>
    <row r="6" spans="1:7" ht="22.5" customHeight="1">
      <c r="A6" s="155" t="s">
        <v>3</v>
      </c>
      <c r="B6" s="155"/>
      <c r="C6" s="155"/>
      <c r="D6" s="155"/>
      <c r="E6" s="155"/>
      <c r="F6" s="155"/>
      <c r="G6" s="155"/>
    </row>
    <row r="7" spans="1:7" ht="15.75">
      <c r="A7" s="134"/>
      <c r="B7" s="156"/>
      <c r="C7" s="156"/>
      <c r="D7" s="157" t="s">
        <v>4</v>
      </c>
      <c r="E7" s="157"/>
      <c r="F7" s="157"/>
      <c r="G7" s="157"/>
    </row>
    <row r="8" spans="1:7">
      <c r="A8" s="164" t="s">
        <v>5</v>
      </c>
      <c r="B8" s="166" t="s">
        <v>6</v>
      </c>
      <c r="C8" s="167"/>
      <c r="D8" s="158">
        <v>2026</v>
      </c>
      <c r="E8" s="166">
        <v>2027</v>
      </c>
      <c r="F8" s="167"/>
      <c r="G8" s="158">
        <v>2028</v>
      </c>
    </row>
    <row r="9" spans="1:7">
      <c r="A9" s="165"/>
      <c r="B9" s="168"/>
      <c r="C9" s="169"/>
      <c r="D9" s="159"/>
      <c r="E9" s="168"/>
      <c r="F9" s="169"/>
      <c r="G9" s="159"/>
    </row>
    <row r="10" spans="1:7" ht="15">
      <c r="A10" s="135" t="s">
        <v>7</v>
      </c>
      <c r="B10" s="150" t="s">
        <v>8</v>
      </c>
      <c r="C10" s="151"/>
      <c r="D10" s="137">
        <v>1981.4</v>
      </c>
      <c r="E10" s="152">
        <v>1788.7</v>
      </c>
      <c r="F10" s="153"/>
      <c r="G10" s="138">
        <v>1861.7</v>
      </c>
    </row>
    <row r="11" spans="1:7" ht="15">
      <c r="A11" s="135" t="s">
        <v>7</v>
      </c>
      <c r="B11" s="150" t="s">
        <v>9</v>
      </c>
      <c r="C11" s="151"/>
      <c r="D11" s="137">
        <v>1981.4</v>
      </c>
      <c r="E11" s="152">
        <v>1788.7</v>
      </c>
      <c r="F11" s="153"/>
      <c r="G11" s="138">
        <v>1861.7</v>
      </c>
    </row>
    <row r="12" spans="1:7" ht="21" customHeight="1">
      <c r="A12" s="139" t="s">
        <v>10</v>
      </c>
      <c r="B12" s="150" t="s">
        <v>11</v>
      </c>
      <c r="C12" s="151"/>
      <c r="D12" s="137">
        <v>1001.4</v>
      </c>
      <c r="E12" s="152">
        <v>1011.8</v>
      </c>
      <c r="F12" s="153"/>
      <c r="G12" s="138">
        <v>1030.4000000000001</v>
      </c>
    </row>
    <row r="13" spans="1:7" ht="36.75" customHeight="1">
      <c r="A13" s="139" t="s">
        <v>12</v>
      </c>
      <c r="B13" s="150" t="s">
        <v>13</v>
      </c>
      <c r="C13" s="151"/>
      <c r="D13" s="137">
        <v>20</v>
      </c>
      <c r="E13" s="152">
        <v>15.9</v>
      </c>
      <c r="F13" s="153"/>
      <c r="G13" s="138">
        <v>17</v>
      </c>
    </row>
    <row r="14" spans="1:7" ht="33" customHeight="1">
      <c r="A14" s="139" t="s">
        <v>14</v>
      </c>
      <c r="B14" s="150" t="s">
        <v>15</v>
      </c>
      <c r="C14" s="151"/>
      <c r="D14" s="137">
        <v>20</v>
      </c>
      <c r="E14" s="152">
        <v>15.9</v>
      </c>
      <c r="F14" s="153"/>
      <c r="G14" s="138">
        <v>17</v>
      </c>
    </row>
    <row r="15" spans="1:7" ht="30">
      <c r="A15" s="139" t="s">
        <v>16</v>
      </c>
      <c r="B15" s="150" t="s">
        <v>17</v>
      </c>
      <c r="C15" s="151"/>
      <c r="D15" s="137">
        <v>20</v>
      </c>
      <c r="E15" s="152">
        <v>15.9</v>
      </c>
      <c r="F15" s="153"/>
      <c r="G15" s="138">
        <v>17</v>
      </c>
    </row>
    <row r="16" spans="1:7" ht="30">
      <c r="A16" s="139" t="s">
        <v>18</v>
      </c>
      <c r="B16" s="150" t="s">
        <v>19</v>
      </c>
      <c r="C16" s="151"/>
      <c r="D16" s="137"/>
      <c r="E16" s="152"/>
      <c r="F16" s="153"/>
      <c r="G16" s="138"/>
    </row>
    <row r="17" spans="1:7" ht="30">
      <c r="A17" s="139" t="s">
        <v>20</v>
      </c>
      <c r="B17" s="150" t="s">
        <v>21</v>
      </c>
      <c r="C17" s="151"/>
      <c r="D17" s="137"/>
      <c r="E17" s="152"/>
      <c r="F17" s="153"/>
      <c r="G17" s="138"/>
    </row>
    <row r="18" spans="1:7" ht="35.25" customHeight="1">
      <c r="A18" s="136" t="s">
        <v>22</v>
      </c>
      <c r="B18" s="160" t="s">
        <v>23</v>
      </c>
      <c r="C18" s="161"/>
      <c r="D18" s="138">
        <v>121.5</v>
      </c>
      <c r="E18" s="152">
        <v>125.6</v>
      </c>
      <c r="F18" s="153"/>
      <c r="G18" s="138">
        <v>130.1</v>
      </c>
    </row>
    <row r="19" spans="1:7" ht="19.5" customHeight="1">
      <c r="A19" s="136" t="s">
        <v>24</v>
      </c>
      <c r="B19" s="160" t="s">
        <v>25</v>
      </c>
      <c r="C19" s="161"/>
      <c r="D19" s="138">
        <v>121.5</v>
      </c>
      <c r="E19" s="152">
        <v>125.6</v>
      </c>
      <c r="F19" s="153"/>
      <c r="G19" s="138">
        <v>130.1</v>
      </c>
    </row>
    <row r="20" spans="1:7" ht="33.75" customHeight="1">
      <c r="A20" s="139" t="s">
        <v>26</v>
      </c>
      <c r="B20" s="150" t="s">
        <v>27</v>
      </c>
      <c r="C20" s="151"/>
      <c r="D20" s="137">
        <v>859.9</v>
      </c>
      <c r="E20" s="152">
        <v>870.3</v>
      </c>
      <c r="F20" s="153"/>
      <c r="G20" s="138"/>
    </row>
    <row r="21" spans="1:7" ht="37.5" customHeight="1">
      <c r="A21" s="139" t="s">
        <v>28</v>
      </c>
      <c r="B21" s="150" t="s">
        <v>29</v>
      </c>
      <c r="C21" s="151"/>
      <c r="D21" s="137">
        <v>46.5</v>
      </c>
      <c r="E21" s="152">
        <v>48.8</v>
      </c>
      <c r="F21" s="153"/>
      <c r="G21" s="138">
        <v>51.3</v>
      </c>
    </row>
    <row r="22" spans="1:7" ht="60.75" customHeight="1">
      <c r="A22" s="139" t="s">
        <v>30</v>
      </c>
      <c r="B22" s="150" t="s">
        <v>31</v>
      </c>
      <c r="C22" s="151"/>
      <c r="D22" s="137">
        <v>46.5</v>
      </c>
      <c r="E22" s="152">
        <v>48.8</v>
      </c>
      <c r="F22" s="153"/>
      <c r="G22" s="138">
        <v>51.3</v>
      </c>
    </row>
    <row r="23" spans="1:7" ht="26.25" customHeight="1">
      <c r="A23" s="139" t="s">
        <v>32</v>
      </c>
      <c r="B23" s="150" t="s">
        <v>33</v>
      </c>
      <c r="C23" s="151"/>
      <c r="D23" s="137">
        <v>813.4</v>
      </c>
      <c r="E23" s="170">
        <v>821.5</v>
      </c>
      <c r="F23" s="171"/>
      <c r="G23" s="138">
        <v>832</v>
      </c>
    </row>
    <row r="24" spans="1:7" ht="53.25" customHeight="1">
      <c r="A24" s="140" t="s">
        <v>34</v>
      </c>
      <c r="B24" s="162" t="s">
        <v>35</v>
      </c>
      <c r="C24" s="163"/>
      <c r="D24" s="141">
        <v>21.2</v>
      </c>
      <c r="E24" s="160">
        <v>22</v>
      </c>
      <c r="F24" s="161"/>
      <c r="G24" s="141">
        <v>22.9</v>
      </c>
    </row>
    <row r="25" spans="1:7" ht="191.25" customHeight="1">
      <c r="A25" s="140" t="s">
        <v>280</v>
      </c>
      <c r="B25" s="160" t="s">
        <v>36</v>
      </c>
      <c r="C25" s="161"/>
      <c r="D25" s="141">
        <v>21.2</v>
      </c>
      <c r="E25" s="160">
        <v>22</v>
      </c>
      <c r="F25" s="161"/>
      <c r="G25" s="142"/>
    </row>
  </sheetData>
  <mergeCells count="49">
    <mergeCell ref="B25:C25"/>
    <mergeCell ref="E25:F25"/>
    <mergeCell ref="A8:A9"/>
    <mergeCell ref="D8:D9"/>
    <mergeCell ref="B8:C9"/>
    <mergeCell ref="E8:F9"/>
    <mergeCell ref="B23:C23"/>
    <mergeCell ref="E23:F23"/>
    <mergeCell ref="B21:C21"/>
    <mergeCell ref="E21:F21"/>
    <mergeCell ref="B22:C22"/>
    <mergeCell ref="B24:C24"/>
    <mergeCell ref="E24:F24"/>
    <mergeCell ref="E22:F22"/>
    <mergeCell ref="E15:F15"/>
    <mergeCell ref="B16:C16"/>
    <mergeCell ref="E16:F16"/>
    <mergeCell ref="B20:C20"/>
    <mergeCell ref="E20:F20"/>
    <mergeCell ref="B19:C19"/>
    <mergeCell ref="E19:F19"/>
    <mergeCell ref="G8:G9"/>
    <mergeCell ref="B12:C12"/>
    <mergeCell ref="E12:F12"/>
    <mergeCell ref="B18:C18"/>
    <mergeCell ref="E18:F18"/>
    <mergeCell ref="B17:C17"/>
    <mergeCell ref="B14:C14"/>
    <mergeCell ref="E17:F17"/>
    <mergeCell ref="E14:F14"/>
    <mergeCell ref="B15:C15"/>
    <mergeCell ref="B13:C13"/>
    <mergeCell ref="E13:F13"/>
    <mergeCell ref="B11:C11"/>
    <mergeCell ref="A5:G5"/>
    <mergeCell ref="A6:G6"/>
    <mergeCell ref="B7:C7"/>
    <mergeCell ref="D7:G7"/>
    <mergeCell ref="B10:C10"/>
    <mergeCell ref="E10:F10"/>
    <mergeCell ref="E11:F11"/>
    <mergeCell ref="A4:B4"/>
    <mergeCell ref="C4:E4"/>
    <mergeCell ref="F4:G4"/>
    <mergeCell ref="A2:B2"/>
    <mergeCell ref="C2:E2"/>
    <mergeCell ref="F2:G2"/>
    <mergeCell ref="A3:B3"/>
    <mergeCell ref="C3:G3"/>
  </mergeCells>
  <phoneticPr fontId="0" type="noConversion"/>
  <pageMargins left="0.118110236220472" right="0.118110236220472" top="0.196850393700787" bottom="0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view="pageBreakPreview" topLeftCell="A4" zoomScale="82" zoomScaleNormal="100" workbookViewId="0">
      <selection activeCell="B5" sqref="B5"/>
    </sheetView>
  </sheetViews>
  <sheetFormatPr defaultRowHeight="12.75"/>
  <cols>
    <col min="1" max="1" width="24.33203125" style="111" customWidth="1"/>
    <col min="2" max="2" width="66.83203125" style="112" customWidth="1"/>
    <col min="3" max="4" width="14.5" style="112" customWidth="1"/>
    <col min="5" max="5" width="15.1640625" style="110" customWidth="1"/>
    <col min="6" max="6" width="13.83203125" style="110" customWidth="1"/>
    <col min="7" max="7" width="17" style="113" customWidth="1"/>
    <col min="8" max="8" width="13.83203125" style="112" customWidth="1"/>
    <col min="9" max="9" width="12.5" style="112" customWidth="1"/>
    <col min="10" max="10" width="9.33203125" style="112"/>
    <col min="11" max="11" width="11" style="112" customWidth="1"/>
    <col min="12" max="16384" width="9.33203125" style="112"/>
  </cols>
  <sheetData>
    <row r="1" spans="1:11" ht="15">
      <c r="B1" s="114"/>
      <c r="C1" s="172" t="s">
        <v>283</v>
      </c>
      <c r="D1" s="149"/>
      <c r="E1" s="149"/>
    </row>
    <row r="2" spans="1:11" ht="15">
      <c r="B2" s="114"/>
      <c r="C2" s="149"/>
      <c r="D2" s="149"/>
      <c r="E2" s="149"/>
    </row>
    <row r="3" spans="1:11" ht="15">
      <c r="B3" s="114"/>
      <c r="C3" s="149"/>
      <c r="D3" s="149"/>
      <c r="E3" s="149"/>
    </row>
    <row r="4" spans="1:11" ht="33.75" customHeight="1">
      <c r="B4" s="114"/>
      <c r="C4" s="149"/>
      <c r="D4" s="149"/>
      <c r="E4" s="149"/>
    </row>
    <row r="5" spans="1:11" ht="52.5" customHeight="1">
      <c r="C5" s="149"/>
      <c r="D5" s="149"/>
      <c r="E5" s="149"/>
    </row>
    <row r="6" spans="1:11" ht="65.25" customHeight="1">
      <c r="A6" s="173" t="s">
        <v>37</v>
      </c>
      <c r="B6" s="173"/>
      <c r="C6" s="173"/>
      <c r="D6" s="173"/>
      <c r="E6" s="173"/>
    </row>
    <row r="7" spans="1:11">
      <c r="A7" s="115"/>
      <c r="B7" s="116"/>
      <c r="C7" s="116"/>
      <c r="D7" s="116"/>
      <c r="E7" s="117" t="s">
        <v>38</v>
      </c>
    </row>
    <row r="8" spans="1:11" s="107" customFormat="1">
      <c r="A8" s="177" t="s">
        <v>39</v>
      </c>
      <c r="B8" s="177" t="s">
        <v>40</v>
      </c>
      <c r="C8" s="174" t="s">
        <v>41</v>
      </c>
      <c r="D8" s="175"/>
      <c r="E8" s="176"/>
      <c r="F8" s="118"/>
      <c r="G8" s="119"/>
    </row>
    <row r="9" spans="1:11" s="107" customFormat="1" ht="16.5" customHeight="1">
      <c r="A9" s="178"/>
      <c r="B9" s="178"/>
      <c r="C9" s="5" t="s">
        <v>84</v>
      </c>
      <c r="D9" s="5" t="s">
        <v>42</v>
      </c>
      <c r="E9" s="5" t="s">
        <v>85</v>
      </c>
      <c r="F9" s="118"/>
      <c r="G9" s="119"/>
      <c r="H9" s="118"/>
    </row>
    <row r="10" spans="1:11" s="108" customFormat="1">
      <c r="A10" s="120">
        <v>1</v>
      </c>
      <c r="B10" s="120">
        <v>2</v>
      </c>
      <c r="C10" s="120" t="s">
        <v>43</v>
      </c>
      <c r="D10" s="120" t="s">
        <v>44</v>
      </c>
      <c r="E10" s="120" t="s">
        <v>45</v>
      </c>
      <c r="F10" s="118"/>
      <c r="G10" s="119"/>
    </row>
    <row r="11" spans="1:11" s="109" customFormat="1">
      <c r="A11" s="121" t="s">
        <v>46</v>
      </c>
      <c r="B11" s="122" t="s">
        <v>47</v>
      </c>
      <c r="C11" s="123">
        <f>SUM(C12)</f>
        <v>2538.1</v>
      </c>
      <c r="D11" s="123">
        <f>SUM(D12)</f>
        <v>1269.5999999999999</v>
      </c>
      <c r="E11" s="123">
        <f>SUM(E12)</f>
        <v>1316.9</v>
      </c>
      <c r="F11" s="124"/>
      <c r="G11" s="125"/>
      <c r="H11" s="126"/>
      <c r="I11" s="133"/>
      <c r="K11" s="126"/>
    </row>
    <row r="12" spans="1:11" s="109" customFormat="1" ht="25.5">
      <c r="A12" s="127" t="s">
        <v>48</v>
      </c>
      <c r="B12" s="128" t="s">
        <v>49</v>
      </c>
      <c r="C12" s="129">
        <f>C13+C18+C19+C24</f>
        <v>2538.1</v>
      </c>
      <c r="D12" s="129">
        <f>D13+D18+D19+D24</f>
        <v>1269.5999999999999</v>
      </c>
      <c r="E12" s="129">
        <f>E13+E18+E19+E24</f>
        <v>1316.9</v>
      </c>
      <c r="F12" s="124"/>
      <c r="G12" s="125"/>
      <c r="H12" s="126"/>
      <c r="I12" s="133"/>
      <c r="K12" s="126"/>
    </row>
    <row r="13" spans="1:11" s="109" customFormat="1">
      <c r="A13" s="121" t="s">
        <v>50</v>
      </c>
      <c r="B13" s="122" t="s">
        <v>51</v>
      </c>
      <c r="C13" s="123">
        <f>SUM(C14+C16)</f>
        <v>1304.8</v>
      </c>
      <c r="D13" s="123">
        <f>SUM(D14+D16)</f>
        <v>621.4</v>
      </c>
      <c r="E13" s="123">
        <f>SUM(E14+E16)</f>
        <v>648.9</v>
      </c>
      <c r="F13" s="124"/>
      <c r="G13" s="125" t="s">
        <v>281</v>
      </c>
      <c r="H13" s="126"/>
      <c r="I13" s="133"/>
      <c r="K13" s="126"/>
    </row>
    <row r="14" spans="1:11" s="109" customFormat="1">
      <c r="A14" s="127" t="s">
        <v>52</v>
      </c>
      <c r="B14" s="128" t="s">
        <v>53</v>
      </c>
      <c r="C14" s="129">
        <v>749.4</v>
      </c>
      <c r="D14" s="129">
        <f>D15</f>
        <v>621.4</v>
      </c>
      <c r="E14" s="129">
        <f>E15</f>
        <v>648.9</v>
      </c>
      <c r="F14" s="124"/>
      <c r="G14" s="125"/>
    </row>
    <row r="15" spans="1:11" s="109" customFormat="1" ht="27.75" customHeight="1">
      <c r="A15" s="127" t="s">
        <v>54</v>
      </c>
      <c r="B15" s="130" t="s">
        <v>55</v>
      </c>
      <c r="C15" s="129">
        <v>749.4</v>
      </c>
      <c r="D15" s="129">
        <v>621.4</v>
      </c>
      <c r="E15" s="129">
        <v>648.9</v>
      </c>
      <c r="F15" s="124"/>
      <c r="G15" s="125"/>
    </row>
    <row r="16" spans="1:11" s="109" customFormat="1" ht="27.75" customHeight="1">
      <c r="A16" s="127" t="s">
        <v>56</v>
      </c>
      <c r="B16" s="130" t="s">
        <v>57</v>
      </c>
      <c r="C16" s="129">
        <v>555.4</v>
      </c>
      <c r="D16" s="129"/>
      <c r="E16" s="129"/>
      <c r="F16" s="124"/>
      <c r="G16" s="125"/>
    </row>
    <row r="17" spans="1:10" s="109" customFormat="1" ht="27.75" customHeight="1">
      <c r="A17" s="127" t="s">
        <v>58</v>
      </c>
      <c r="B17" s="130" t="s">
        <v>59</v>
      </c>
      <c r="C17" s="129">
        <v>555.4</v>
      </c>
      <c r="D17" s="129"/>
      <c r="E17" s="129"/>
      <c r="F17" s="124"/>
      <c r="G17" s="125"/>
    </row>
    <row r="18" spans="1:10" s="109" customFormat="1" ht="27.75" customHeight="1">
      <c r="A18" s="127" t="s">
        <v>60</v>
      </c>
      <c r="B18" s="130" t="s">
        <v>59</v>
      </c>
      <c r="C18" s="129">
        <v>555.4</v>
      </c>
      <c r="D18" s="129"/>
      <c r="E18" s="129"/>
      <c r="F18" s="124"/>
      <c r="G18" s="125"/>
    </row>
    <row r="19" spans="1:10" s="109" customFormat="1" ht="25.5">
      <c r="A19" s="121" t="s">
        <v>61</v>
      </c>
      <c r="B19" s="122" t="s">
        <v>62</v>
      </c>
      <c r="C19" s="123">
        <f>C20+C22</f>
        <v>159.80000000000001</v>
      </c>
      <c r="D19" s="123">
        <v>114.6</v>
      </c>
      <c r="E19" s="123">
        <v>118.9</v>
      </c>
      <c r="F19" s="124"/>
      <c r="G19" s="125"/>
    </row>
    <row r="20" spans="1:10" s="109" customFormat="1" ht="39.75" customHeight="1">
      <c r="A20" s="127" t="s">
        <v>63</v>
      </c>
      <c r="B20" s="131" t="s">
        <v>64</v>
      </c>
      <c r="C20" s="129">
        <v>0.8</v>
      </c>
      <c r="D20" s="129">
        <v>0.9</v>
      </c>
      <c r="E20" s="129">
        <v>0.9</v>
      </c>
      <c r="F20" s="124"/>
      <c r="G20" s="125"/>
    </row>
    <row r="21" spans="1:10" s="109" customFormat="1" ht="25.5">
      <c r="A21" s="127" t="s">
        <v>65</v>
      </c>
      <c r="B21" s="128" t="s">
        <v>66</v>
      </c>
      <c r="C21" s="129">
        <v>0.8</v>
      </c>
      <c r="D21" s="129">
        <v>0.9</v>
      </c>
      <c r="E21" s="129">
        <v>0.9</v>
      </c>
      <c r="F21" s="124"/>
      <c r="G21" s="125"/>
    </row>
    <row r="22" spans="1:10" s="109" customFormat="1" ht="25.5">
      <c r="A22" s="127" t="s">
        <v>67</v>
      </c>
      <c r="B22" s="128" t="s">
        <v>68</v>
      </c>
      <c r="C22" s="129">
        <v>159</v>
      </c>
      <c r="D22" s="129">
        <v>173.9</v>
      </c>
      <c r="E22" s="129">
        <v>180.2</v>
      </c>
      <c r="F22" s="124"/>
      <c r="G22" s="124"/>
      <c r="H22" s="124"/>
    </row>
    <row r="23" spans="1:10" s="109" customFormat="1" ht="38.25">
      <c r="A23" s="127" t="s">
        <v>69</v>
      </c>
      <c r="B23" s="128" t="s">
        <v>70</v>
      </c>
      <c r="C23" s="129">
        <v>159</v>
      </c>
      <c r="D23" s="129">
        <v>173.9</v>
      </c>
      <c r="E23" s="129">
        <v>180.2</v>
      </c>
      <c r="F23" s="124"/>
      <c r="G23" s="125"/>
    </row>
    <row r="24" spans="1:10" s="109" customFormat="1" ht="25.5">
      <c r="A24" s="121" t="s">
        <v>71</v>
      </c>
      <c r="B24" s="122" t="s">
        <v>72</v>
      </c>
      <c r="C24" s="123">
        <f>C25</f>
        <v>518.1</v>
      </c>
      <c r="D24" s="123">
        <f>D25</f>
        <v>533.6</v>
      </c>
      <c r="E24" s="123">
        <f>E25</f>
        <v>549.1</v>
      </c>
      <c r="F24" s="124"/>
      <c r="G24" s="125"/>
    </row>
    <row r="25" spans="1:10" s="109" customFormat="1" ht="25.5">
      <c r="A25" s="127" t="s">
        <v>73</v>
      </c>
      <c r="B25" s="132" t="s">
        <v>74</v>
      </c>
      <c r="C25" s="129">
        <v>518.1</v>
      </c>
      <c r="D25" s="129">
        <v>533.6</v>
      </c>
      <c r="E25" s="129">
        <v>549.1</v>
      </c>
      <c r="F25" s="124" t="s">
        <v>75</v>
      </c>
      <c r="G25" s="125"/>
    </row>
    <row r="26" spans="1:10" s="109" customFormat="1" ht="51">
      <c r="A26" s="127" t="s">
        <v>76</v>
      </c>
      <c r="B26" s="128" t="s">
        <v>77</v>
      </c>
      <c r="C26" s="129">
        <v>518.1</v>
      </c>
      <c r="D26" s="129">
        <v>533.6</v>
      </c>
      <c r="E26" s="129">
        <v>549.1</v>
      </c>
      <c r="F26" s="124"/>
      <c r="G26" s="125"/>
    </row>
    <row r="27" spans="1:10" s="110" customFormat="1">
      <c r="A27" s="111"/>
      <c r="B27" s="112"/>
      <c r="G27" s="113"/>
      <c r="H27" s="112"/>
      <c r="I27" s="112"/>
      <c r="J27" s="112"/>
    </row>
  </sheetData>
  <mergeCells count="5">
    <mergeCell ref="C1:E5"/>
    <mergeCell ref="A6:E6"/>
    <mergeCell ref="C8:E8"/>
    <mergeCell ref="A8:A9"/>
    <mergeCell ref="B8:B9"/>
  </mergeCells>
  <phoneticPr fontId="0" type="noConversion"/>
  <conditionalFormatting sqref="C1">
    <cfRule type="expression" dxfId="2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94"/>
  <sheetViews>
    <sheetView view="pageBreakPreview" topLeftCell="A79" zoomScaleNormal="100" workbookViewId="0">
      <selection activeCell="I44" sqref="I44"/>
    </sheetView>
  </sheetViews>
  <sheetFormatPr defaultColWidth="9" defaultRowHeight="12.75"/>
  <cols>
    <col min="1" max="1" width="40.1640625" customWidth="1"/>
    <col min="2" max="2" width="5.5" customWidth="1"/>
    <col min="3" max="3" width="4.1640625" customWidth="1"/>
    <col min="4" max="4" width="4.5" customWidth="1"/>
    <col min="5" max="5" width="4.33203125" customWidth="1"/>
    <col min="6" max="6" width="3.1640625" customWidth="1"/>
    <col min="7" max="7" width="5.1640625" customWidth="1"/>
    <col min="8" max="8" width="4" customWidth="1"/>
    <col min="9" max="9" width="4.1640625" customWidth="1"/>
    <col min="10" max="10" width="10.83203125" customWidth="1"/>
    <col min="11" max="11" width="9.6640625" customWidth="1"/>
    <col min="12" max="12" width="17.5" customWidth="1"/>
    <col min="13" max="13" width="24.5" customWidth="1"/>
  </cols>
  <sheetData>
    <row r="1" spans="1:13" ht="129" customHeight="1">
      <c r="A1" s="60" t="s">
        <v>78</v>
      </c>
      <c r="B1" s="60" t="s">
        <v>78</v>
      </c>
      <c r="C1" s="60" t="s">
        <v>78</v>
      </c>
      <c r="D1" s="61" t="s">
        <v>78</v>
      </c>
      <c r="E1" s="61" t="s">
        <v>78</v>
      </c>
      <c r="F1" s="61" t="s">
        <v>78</v>
      </c>
      <c r="G1" s="61" t="s">
        <v>78</v>
      </c>
      <c r="H1" s="61" t="s">
        <v>78</v>
      </c>
      <c r="I1" s="179" t="s">
        <v>261</v>
      </c>
      <c r="J1" s="179"/>
      <c r="K1" s="179"/>
      <c r="L1" s="179"/>
    </row>
    <row r="2" spans="1:13" ht="66.75" customHeight="1">
      <c r="A2" s="180" t="s">
        <v>262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3" ht="15" customHeight="1">
      <c r="A3" s="62" t="s">
        <v>78</v>
      </c>
      <c r="B3" s="62" t="s">
        <v>78</v>
      </c>
      <c r="C3" s="62" t="s">
        <v>78</v>
      </c>
      <c r="D3" s="62" t="s">
        <v>78</v>
      </c>
      <c r="E3" s="62" t="s">
        <v>78</v>
      </c>
      <c r="F3" s="62" t="s">
        <v>78</v>
      </c>
      <c r="G3" s="62" t="s">
        <v>78</v>
      </c>
      <c r="H3" s="62" t="s">
        <v>78</v>
      </c>
      <c r="I3" s="181" t="s">
        <v>38</v>
      </c>
      <c r="J3" s="181"/>
      <c r="K3" s="181"/>
      <c r="L3" s="181"/>
    </row>
    <row r="4" spans="1:13" ht="19.899999999999999" customHeight="1">
      <c r="A4" s="182" t="s">
        <v>40</v>
      </c>
      <c r="B4" s="182" t="s">
        <v>79</v>
      </c>
      <c r="C4" s="182" t="s">
        <v>80</v>
      </c>
      <c r="D4" s="182" t="s">
        <v>81</v>
      </c>
      <c r="E4" s="182" t="s">
        <v>82</v>
      </c>
      <c r="F4" s="182"/>
      <c r="G4" s="182"/>
      <c r="H4" s="182"/>
      <c r="I4" s="182" t="s">
        <v>83</v>
      </c>
      <c r="J4" s="182" t="s">
        <v>41</v>
      </c>
      <c r="K4" s="182"/>
      <c r="L4" s="182"/>
    </row>
    <row r="5" spans="1:13" ht="16.350000000000001" customHeight="1">
      <c r="A5" s="182" t="s">
        <v>78</v>
      </c>
      <c r="B5" s="182" t="s">
        <v>78</v>
      </c>
      <c r="C5" s="182" t="s">
        <v>78</v>
      </c>
      <c r="D5" s="182" t="s">
        <v>78</v>
      </c>
      <c r="E5" s="182" t="s">
        <v>78</v>
      </c>
      <c r="F5" s="182"/>
      <c r="G5" s="182"/>
      <c r="H5" s="182"/>
      <c r="I5" s="182" t="s">
        <v>78</v>
      </c>
      <c r="J5" s="5" t="s">
        <v>84</v>
      </c>
      <c r="K5" s="5" t="s">
        <v>42</v>
      </c>
      <c r="L5" s="5" t="s">
        <v>85</v>
      </c>
    </row>
    <row r="6" spans="1:13" ht="14.45" customHeight="1">
      <c r="A6" s="88" t="s">
        <v>86</v>
      </c>
      <c r="B6" s="88" t="s">
        <v>87</v>
      </c>
      <c r="C6" s="88" t="s">
        <v>43</v>
      </c>
      <c r="D6" s="88" t="s">
        <v>44</v>
      </c>
      <c r="E6" s="88" t="s">
        <v>45</v>
      </c>
      <c r="F6" s="88" t="s">
        <v>88</v>
      </c>
      <c r="G6" s="88" t="s">
        <v>89</v>
      </c>
      <c r="H6" s="88" t="s">
        <v>90</v>
      </c>
      <c r="I6" s="88" t="s">
        <v>91</v>
      </c>
      <c r="J6" s="88" t="s">
        <v>92</v>
      </c>
      <c r="K6" s="88" t="s">
        <v>93</v>
      </c>
      <c r="L6" s="88" t="s">
        <v>94</v>
      </c>
    </row>
    <row r="7" spans="1:13" ht="57" customHeight="1">
      <c r="A7" s="64" t="s">
        <v>95</v>
      </c>
      <c r="B7" s="67" t="s">
        <v>78</v>
      </c>
      <c r="C7" s="67" t="s">
        <v>78</v>
      </c>
      <c r="D7" s="67" t="s">
        <v>78</v>
      </c>
      <c r="E7" s="67" t="s">
        <v>78</v>
      </c>
      <c r="F7" s="67" t="s">
        <v>78</v>
      </c>
      <c r="G7" s="67" t="s">
        <v>78</v>
      </c>
      <c r="H7" s="67" t="s">
        <v>78</v>
      </c>
      <c r="I7" s="67" t="s">
        <v>78</v>
      </c>
      <c r="J7" s="77">
        <f>J8</f>
        <v>2506.5500000000002</v>
      </c>
      <c r="K7" s="77">
        <f>K8</f>
        <v>2718.3</v>
      </c>
      <c r="L7" s="77">
        <f>L8</f>
        <v>2954.5</v>
      </c>
      <c r="M7" s="86" t="s">
        <v>96</v>
      </c>
    </row>
    <row r="8" spans="1:13" ht="36">
      <c r="A8" s="64" t="s">
        <v>188</v>
      </c>
      <c r="B8" s="66">
        <v>922</v>
      </c>
      <c r="C8" s="65"/>
      <c r="D8" s="65"/>
      <c r="E8" s="65"/>
      <c r="F8" s="65"/>
      <c r="G8" s="65"/>
      <c r="H8" s="65"/>
      <c r="I8" s="65"/>
      <c r="J8" s="77">
        <f>J9+J36+J42+J58+J65+J80+J87+J51</f>
        <v>2506.5500000000002</v>
      </c>
      <c r="K8" s="77">
        <f>K9+K36+K42+K58+K65+K80+K87</f>
        <v>2718.3</v>
      </c>
      <c r="L8" s="77">
        <f>L9+L36+L42+L58+L65+L80+L87</f>
        <v>2954.5</v>
      </c>
    </row>
    <row r="9" spans="1:13">
      <c r="A9" s="83" t="s">
        <v>97</v>
      </c>
      <c r="B9" s="97">
        <v>922</v>
      </c>
      <c r="C9" s="66" t="s">
        <v>98</v>
      </c>
      <c r="D9" s="66"/>
      <c r="E9" s="66"/>
      <c r="F9" s="66"/>
      <c r="G9" s="66"/>
      <c r="H9" s="66"/>
      <c r="I9" s="66"/>
      <c r="J9" s="78">
        <f>J10+J16</f>
        <v>1214.8499999999999</v>
      </c>
      <c r="K9" s="78">
        <f>K10+K16</f>
        <v>1389.4</v>
      </c>
      <c r="L9" s="78">
        <f>L10+L16</f>
        <v>1580.3</v>
      </c>
    </row>
    <row r="10" spans="1:13" ht="60.75" customHeight="1">
      <c r="A10" s="70" t="s">
        <v>99</v>
      </c>
      <c r="B10" s="98">
        <v>922</v>
      </c>
      <c r="C10" s="65" t="s">
        <v>98</v>
      </c>
      <c r="D10" s="65" t="s">
        <v>100</v>
      </c>
      <c r="E10" s="66"/>
      <c r="F10" s="66"/>
      <c r="G10" s="66"/>
      <c r="H10" s="66"/>
      <c r="I10" s="66"/>
      <c r="J10" s="78">
        <f>J11+J24</f>
        <v>869.5</v>
      </c>
      <c r="K10" s="78">
        <f>K11+K24</f>
        <v>886.1</v>
      </c>
      <c r="L10" s="78">
        <f>L11+L24</f>
        <v>1147</v>
      </c>
    </row>
    <row r="11" spans="1:13" ht="60">
      <c r="A11" s="67" t="s">
        <v>192</v>
      </c>
      <c r="B11" s="65">
        <v>922</v>
      </c>
      <c r="C11" s="65" t="s">
        <v>98</v>
      </c>
      <c r="D11" s="65" t="s">
        <v>100</v>
      </c>
      <c r="E11" s="65">
        <v>19</v>
      </c>
      <c r="F11" s="65">
        <v>0</v>
      </c>
      <c r="G11" s="65"/>
      <c r="H11" s="65"/>
      <c r="I11" s="65"/>
      <c r="J11" s="96">
        <v>0.8</v>
      </c>
      <c r="K11" s="96">
        <v>0.9</v>
      </c>
      <c r="L11" s="96">
        <v>0.9</v>
      </c>
    </row>
    <row r="12" spans="1:13" ht="96">
      <c r="A12" s="67" t="s">
        <v>101</v>
      </c>
      <c r="B12" s="65">
        <v>922</v>
      </c>
      <c r="C12" s="65" t="s">
        <v>98</v>
      </c>
      <c r="D12" s="65" t="s">
        <v>100</v>
      </c>
      <c r="E12" s="65">
        <v>19</v>
      </c>
      <c r="F12" s="65">
        <v>0</v>
      </c>
      <c r="G12" s="65" t="s">
        <v>102</v>
      </c>
      <c r="H12" s="65"/>
      <c r="I12" s="65"/>
      <c r="J12" s="79">
        <v>0.8</v>
      </c>
      <c r="K12" s="79">
        <v>0.9</v>
      </c>
      <c r="L12" s="79">
        <v>0.9</v>
      </c>
    </row>
    <row r="13" spans="1:13" ht="89.25" customHeight="1">
      <c r="A13" s="99" t="s">
        <v>281</v>
      </c>
      <c r="B13" s="65">
        <v>922</v>
      </c>
      <c r="C13" s="65" t="s">
        <v>98</v>
      </c>
      <c r="D13" s="65" t="s">
        <v>100</v>
      </c>
      <c r="E13" s="65">
        <v>19</v>
      </c>
      <c r="F13" s="65">
        <v>0</v>
      </c>
      <c r="G13" s="65" t="s">
        <v>102</v>
      </c>
      <c r="H13" s="65" t="s">
        <v>104</v>
      </c>
      <c r="I13" s="65"/>
      <c r="J13" s="79">
        <v>0.8</v>
      </c>
      <c r="K13" s="79">
        <v>0.9</v>
      </c>
      <c r="L13" s="79">
        <v>0.9</v>
      </c>
    </row>
    <row r="14" spans="1:13" ht="36">
      <c r="A14" s="67" t="s">
        <v>105</v>
      </c>
      <c r="B14" s="65">
        <v>922</v>
      </c>
      <c r="C14" s="65" t="s">
        <v>98</v>
      </c>
      <c r="D14" s="65" t="s">
        <v>100</v>
      </c>
      <c r="E14" s="65">
        <v>19</v>
      </c>
      <c r="F14" s="65">
        <v>0</v>
      </c>
      <c r="G14" s="65" t="s">
        <v>102</v>
      </c>
      <c r="H14" s="65" t="s">
        <v>104</v>
      </c>
      <c r="I14" s="65" t="s">
        <v>106</v>
      </c>
      <c r="J14" s="79">
        <v>0.8</v>
      </c>
      <c r="K14" s="79">
        <v>0.9</v>
      </c>
      <c r="L14" s="79">
        <v>0.9</v>
      </c>
    </row>
    <row r="15" spans="1:13" ht="36">
      <c r="A15" s="67" t="s">
        <v>107</v>
      </c>
      <c r="B15" s="65">
        <v>922</v>
      </c>
      <c r="C15" s="65" t="s">
        <v>98</v>
      </c>
      <c r="D15" s="65" t="s">
        <v>100</v>
      </c>
      <c r="E15" s="65">
        <v>19</v>
      </c>
      <c r="F15" s="65">
        <v>0</v>
      </c>
      <c r="G15" s="65" t="s">
        <v>102</v>
      </c>
      <c r="H15" s="65" t="s">
        <v>104</v>
      </c>
      <c r="I15" s="65" t="s">
        <v>108</v>
      </c>
      <c r="J15" s="79">
        <v>0.8</v>
      </c>
      <c r="K15" s="79">
        <v>0.9</v>
      </c>
      <c r="L15" s="79">
        <v>0.9</v>
      </c>
    </row>
    <row r="16" spans="1:13" ht="47.25" customHeight="1">
      <c r="A16" s="100" t="s">
        <v>196</v>
      </c>
      <c r="B16" s="65">
        <v>922</v>
      </c>
      <c r="C16" s="65" t="s">
        <v>98</v>
      </c>
      <c r="D16" s="65" t="s">
        <v>109</v>
      </c>
      <c r="E16" s="65" t="s">
        <v>110</v>
      </c>
      <c r="F16" s="65"/>
      <c r="G16" s="65"/>
      <c r="H16" s="65"/>
      <c r="I16" s="65"/>
      <c r="J16" s="78">
        <f>J17+J21</f>
        <v>345.35</v>
      </c>
      <c r="K16" s="78">
        <f>K17+K21</f>
        <v>503.3</v>
      </c>
      <c r="L16" s="78">
        <f>L17+L21</f>
        <v>433.3</v>
      </c>
    </row>
    <row r="17" spans="1:12">
      <c r="A17" s="76" t="s">
        <v>197</v>
      </c>
      <c r="B17" s="65">
        <v>922</v>
      </c>
      <c r="C17" s="65" t="s">
        <v>98</v>
      </c>
      <c r="D17" s="65" t="s">
        <v>109</v>
      </c>
      <c r="E17" s="65" t="s">
        <v>110</v>
      </c>
      <c r="F17" s="65" t="s">
        <v>86</v>
      </c>
      <c r="G17" s="65" t="s">
        <v>111</v>
      </c>
      <c r="H17" s="65"/>
      <c r="I17" s="65"/>
      <c r="J17" s="79">
        <v>252.95</v>
      </c>
      <c r="K17" s="79">
        <v>373.3</v>
      </c>
      <c r="L17" s="79">
        <v>303.3</v>
      </c>
    </row>
    <row r="18" spans="1:12" ht="48">
      <c r="A18" s="76" t="s">
        <v>263</v>
      </c>
      <c r="B18" s="65">
        <v>922</v>
      </c>
      <c r="C18" s="65" t="s">
        <v>98</v>
      </c>
      <c r="D18" s="65" t="s">
        <v>109</v>
      </c>
      <c r="E18" s="65" t="s">
        <v>110</v>
      </c>
      <c r="F18" s="65" t="s">
        <v>86</v>
      </c>
      <c r="G18" s="65" t="s">
        <v>111</v>
      </c>
      <c r="H18" s="65" t="s">
        <v>112</v>
      </c>
      <c r="I18" s="65"/>
      <c r="J18" s="79">
        <v>252.95</v>
      </c>
      <c r="K18" s="79">
        <v>373.3</v>
      </c>
      <c r="L18" s="79">
        <v>303.3</v>
      </c>
    </row>
    <row r="19" spans="1:12" ht="72">
      <c r="A19" s="101" t="s">
        <v>113</v>
      </c>
      <c r="B19" s="65">
        <v>922</v>
      </c>
      <c r="C19" s="65" t="s">
        <v>98</v>
      </c>
      <c r="D19" s="65" t="s">
        <v>109</v>
      </c>
      <c r="E19" s="65" t="s">
        <v>110</v>
      </c>
      <c r="F19" s="65" t="s">
        <v>86</v>
      </c>
      <c r="G19" s="65" t="s">
        <v>111</v>
      </c>
      <c r="H19" s="65" t="s">
        <v>112</v>
      </c>
      <c r="I19" s="65" t="s">
        <v>114</v>
      </c>
      <c r="J19" s="79">
        <v>252.95</v>
      </c>
      <c r="K19" s="79">
        <v>373.3</v>
      </c>
      <c r="L19" s="79">
        <v>303.3</v>
      </c>
    </row>
    <row r="20" spans="1:12" ht="36">
      <c r="A20" s="101" t="s">
        <v>115</v>
      </c>
      <c r="B20" s="65">
        <v>922</v>
      </c>
      <c r="C20" s="65" t="s">
        <v>98</v>
      </c>
      <c r="D20" s="65" t="s">
        <v>109</v>
      </c>
      <c r="E20" s="65" t="s">
        <v>110</v>
      </c>
      <c r="F20" s="65" t="s">
        <v>86</v>
      </c>
      <c r="G20" s="65" t="s">
        <v>111</v>
      </c>
      <c r="H20" s="65" t="s">
        <v>112</v>
      </c>
      <c r="I20" s="65" t="s">
        <v>116</v>
      </c>
      <c r="J20" s="79">
        <v>252.95</v>
      </c>
      <c r="K20" s="79">
        <v>373.3</v>
      </c>
      <c r="L20" s="79">
        <v>303.3</v>
      </c>
    </row>
    <row r="21" spans="1:12" ht="48">
      <c r="A21" s="76" t="s">
        <v>263</v>
      </c>
      <c r="B21" s="65">
        <v>922</v>
      </c>
      <c r="C21" s="65" t="s">
        <v>98</v>
      </c>
      <c r="D21" s="65" t="s">
        <v>109</v>
      </c>
      <c r="E21" s="65" t="s">
        <v>110</v>
      </c>
      <c r="F21" s="65" t="s">
        <v>86</v>
      </c>
      <c r="G21" s="65" t="s">
        <v>111</v>
      </c>
      <c r="H21" s="65" t="s">
        <v>117</v>
      </c>
      <c r="I21" s="65"/>
      <c r="J21" s="79">
        <v>92.4</v>
      </c>
      <c r="K21" s="79">
        <v>130</v>
      </c>
      <c r="L21" s="79">
        <v>130</v>
      </c>
    </row>
    <row r="22" spans="1:12" ht="72">
      <c r="A22" s="101" t="s">
        <v>113</v>
      </c>
      <c r="B22" s="65">
        <v>922</v>
      </c>
      <c r="C22" s="65" t="s">
        <v>98</v>
      </c>
      <c r="D22" s="65" t="s">
        <v>109</v>
      </c>
      <c r="E22" s="65" t="s">
        <v>110</v>
      </c>
      <c r="F22" s="65" t="s">
        <v>86</v>
      </c>
      <c r="G22" s="65" t="s">
        <v>111</v>
      </c>
      <c r="H22" s="65" t="s">
        <v>117</v>
      </c>
      <c r="I22" s="65" t="s">
        <v>114</v>
      </c>
      <c r="J22" s="79">
        <v>92.4</v>
      </c>
      <c r="K22" s="79">
        <v>130</v>
      </c>
      <c r="L22" s="79">
        <v>130</v>
      </c>
    </row>
    <row r="23" spans="1:12" ht="36">
      <c r="A23" s="101" t="s">
        <v>115</v>
      </c>
      <c r="B23" s="65">
        <v>922</v>
      </c>
      <c r="C23" s="65" t="s">
        <v>98</v>
      </c>
      <c r="D23" s="65" t="s">
        <v>109</v>
      </c>
      <c r="E23" s="65" t="s">
        <v>110</v>
      </c>
      <c r="F23" s="65" t="s">
        <v>86</v>
      </c>
      <c r="G23" s="65" t="s">
        <v>111</v>
      </c>
      <c r="H23" s="65" t="s">
        <v>117</v>
      </c>
      <c r="I23" s="65" t="s">
        <v>116</v>
      </c>
      <c r="J23" s="79">
        <v>92.4</v>
      </c>
      <c r="K23" s="79">
        <v>130</v>
      </c>
      <c r="L23" s="79">
        <v>130</v>
      </c>
    </row>
    <row r="24" spans="1:12" ht="48">
      <c r="A24" s="102" t="s">
        <v>200</v>
      </c>
      <c r="B24" s="65">
        <v>922</v>
      </c>
      <c r="C24" s="65" t="s">
        <v>98</v>
      </c>
      <c r="D24" s="65" t="s">
        <v>100</v>
      </c>
      <c r="E24" s="65" t="s">
        <v>110</v>
      </c>
      <c r="F24" s="65" t="s">
        <v>87</v>
      </c>
      <c r="G24" s="65" t="s">
        <v>111</v>
      </c>
      <c r="H24" s="65"/>
      <c r="I24" s="65"/>
      <c r="J24" s="78">
        <f>J25+J31+J34+J28</f>
        <v>868.7</v>
      </c>
      <c r="K24" s="78">
        <f>K25+K28+K31+K34</f>
        <v>885.2</v>
      </c>
      <c r="L24" s="78">
        <f>L25+L28+L31+L34</f>
        <v>1146.0999999999999</v>
      </c>
    </row>
    <row r="25" spans="1:12" ht="36">
      <c r="A25" s="67" t="s">
        <v>118</v>
      </c>
      <c r="B25" s="65">
        <v>922</v>
      </c>
      <c r="C25" s="65" t="s">
        <v>98</v>
      </c>
      <c r="D25" s="65" t="s">
        <v>100</v>
      </c>
      <c r="E25" s="65" t="s">
        <v>110</v>
      </c>
      <c r="F25" s="65" t="s">
        <v>87</v>
      </c>
      <c r="G25" s="65" t="s">
        <v>111</v>
      </c>
      <c r="H25" s="65" t="s">
        <v>119</v>
      </c>
      <c r="I25" s="65"/>
      <c r="J25" s="79">
        <v>432.2</v>
      </c>
      <c r="K25" s="79">
        <v>459</v>
      </c>
      <c r="L25" s="79">
        <v>674.1</v>
      </c>
    </row>
    <row r="26" spans="1:12" ht="72">
      <c r="A26" s="103" t="s">
        <v>113</v>
      </c>
      <c r="B26" s="65">
        <v>922</v>
      </c>
      <c r="C26" s="65" t="s">
        <v>98</v>
      </c>
      <c r="D26" s="65" t="s">
        <v>100</v>
      </c>
      <c r="E26" s="65" t="s">
        <v>110</v>
      </c>
      <c r="F26" s="65" t="s">
        <v>87</v>
      </c>
      <c r="G26" s="65" t="s">
        <v>111</v>
      </c>
      <c r="H26" s="65" t="s">
        <v>119</v>
      </c>
      <c r="I26" s="65" t="s">
        <v>114</v>
      </c>
      <c r="J26" s="79">
        <v>432.2</v>
      </c>
      <c r="K26" s="79">
        <v>459</v>
      </c>
      <c r="L26" s="79">
        <v>674.1</v>
      </c>
    </row>
    <row r="27" spans="1:12" ht="36">
      <c r="A27" s="104" t="s">
        <v>115</v>
      </c>
      <c r="B27" s="65">
        <v>922</v>
      </c>
      <c r="C27" s="65" t="s">
        <v>98</v>
      </c>
      <c r="D27" s="65" t="s">
        <v>100</v>
      </c>
      <c r="E27" s="65" t="s">
        <v>110</v>
      </c>
      <c r="F27" s="65" t="s">
        <v>87</v>
      </c>
      <c r="G27" s="65" t="s">
        <v>111</v>
      </c>
      <c r="H27" s="65" t="s">
        <v>119</v>
      </c>
      <c r="I27" s="65" t="s">
        <v>116</v>
      </c>
      <c r="J27" s="79">
        <v>432.2</v>
      </c>
      <c r="K27" s="79">
        <v>459</v>
      </c>
      <c r="L27" s="79">
        <v>674.1</v>
      </c>
    </row>
    <row r="28" spans="1:12" ht="36">
      <c r="A28" s="67" t="s">
        <v>118</v>
      </c>
      <c r="B28" s="65">
        <v>922</v>
      </c>
      <c r="C28" s="65" t="s">
        <v>98</v>
      </c>
      <c r="D28" s="65" t="s">
        <v>100</v>
      </c>
      <c r="E28" s="65" t="s">
        <v>110</v>
      </c>
      <c r="F28" s="65" t="s">
        <v>87</v>
      </c>
      <c r="G28" s="65" t="s">
        <v>111</v>
      </c>
      <c r="H28" s="65" t="s">
        <v>117</v>
      </c>
      <c r="I28" s="65"/>
      <c r="J28" s="79">
        <v>235.1</v>
      </c>
      <c r="K28" s="79">
        <v>209.9</v>
      </c>
      <c r="L28" s="79">
        <v>209.9</v>
      </c>
    </row>
    <row r="29" spans="1:12" ht="72">
      <c r="A29" s="103" t="s">
        <v>113</v>
      </c>
      <c r="B29" s="65">
        <v>922</v>
      </c>
      <c r="C29" s="65" t="s">
        <v>98</v>
      </c>
      <c r="D29" s="65" t="s">
        <v>100</v>
      </c>
      <c r="E29" s="65" t="s">
        <v>110</v>
      </c>
      <c r="F29" s="65" t="s">
        <v>87</v>
      </c>
      <c r="G29" s="65" t="s">
        <v>111</v>
      </c>
      <c r="H29" s="65" t="s">
        <v>117</v>
      </c>
      <c r="I29" s="65" t="s">
        <v>114</v>
      </c>
      <c r="J29" s="79">
        <v>235.1</v>
      </c>
      <c r="K29" s="79">
        <v>209.9</v>
      </c>
      <c r="L29" s="79">
        <v>209.9</v>
      </c>
    </row>
    <row r="30" spans="1:12" ht="36">
      <c r="A30" s="104" t="s">
        <v>115</v>
      </c>
      <c r="B30" s="65">
        <v>922</v>
      </c>
      <c r="C30" s="65" t="s">
        <v>98</v>
      </c>
      <c r="D30" s="65" t="s">
        <v>100</v>
      </c>
      <c r="E30" s="65" t="s">
        <v>110</v>
      </c>
      <c r="F30" s="65" t="s">
        <v>87</v>
      </c>
      <c r="G30" s="65" t="s">
        <v>111</v>
      </c>
      <c r="H30" s="65" t="s">
        <v>117</v>
      </c>
      <c r="I30" s="65" t="s">
        <v>116</v>
      </c>
      <c r="J30" s="79">
        <v>235.1</v>
      </c>
      <c r="K30" s="79">
        <v>209.9</v>
      </c>
      <c r="L30" s="79">
        <v>209.9</v>
      </c>
    </row>
    <row r="31" spans="1:12" ht="36">
      <c r="A31" s="67" t="s">
        <v>120</v>
      </c>
      <c r="B31" s="65">
        <v>922</v>
      </c>
      <c r="C31" s="65" t="s">
        <v>98</v>
      </c>
      <c r="D31" s="65" t="s">
        <v>100</v>
      </c>
      <c r="E31" s="65" t="s">
        <v>110</v>
      </c>
      <c r="F31" s="65" t="s">
        <v>87</v>
      </c>
      <c r="G31" s="65" t="s">
        <v>111</v>
      </c>
      <c r="H31" s="65" t="s">
        <v>121</v>
      </c>
      <c r="I31" s="65"/>
      <c r="J31" s="79">
        <v>195.4</v>
      </c>
      <c r="K31" s="79">
        <v>210.3</v>
      </c>
      <c r="L31" s="79">
        <v>256.10000000000002</v>
      </c>
    </row>
    <row r="32" spans="1:12" ht="36">
      <c r="A32" s="67" t="s">
        <v>105</v>
      </c>
      <c r="B32" s="65">
        <v>922</v>
      </c>
      <c r="C32" s="65" t="s">
        <v>98</v>
      </c>
      <c r="D32" s="65" t="s">
        <v>100</v>
      </c>
      <c r="E32" s="65" t="s">
        <v>110</v>
      </c>
      <c r="F32" s="65" t="s">
        <v>87</v>
      </c>
      <c r="G32" s="65" t="s">
        <v>111</v>
      </c>
      <c r="H32" s="65" t="s">
        <v>121</v>
      </c>
      <c r="I32" s="65" t="s">
        <v>106</v>
      </c>
      <c r="J32" s="79">
        <v>195.4</v>
      </c>
      <c r="K32" s="79">
        <v>210.3</v>
      </c>
      <c r="L32" s="79">
        <v>256.10000000000002</v>
      </c>
    </row>
    <row r="33" spans="1:12" ht="36">
      <c r="A33" s="67" t="s">
        <v>107</v>
      </c>
      <c r="B33" s="65">
        <v>922</v>
      </c>
      <c r="C33" s="65" t="s">
        <v>98</v>
      </c>
      <c r="D33" s="65" t="s">
        <v>100</v>
      </c>
      <c r="E33" s="65" t="s">
        <v>110</v>
      </c>
      <c r="F33" s="65" t="s">
        <v>87</v>
      </c>
      <c r="G33" s="65" t="s">
        <v>111</v>
      </c>
      <c r="H33" s="65" t="s">
        <v>121</v>
      </c>
      <c r="I33" s="65" t="s">
        <v>108</v>
      </c>
      <c r="J33" s="79">
        <v>195.4</v>
      </c>
      <c r="K33" s="79">
        <v>210.3</v>
      </c>
      <c r="L33" s="79">
        <v>256.10000000000002</v>
      </c>
    </row>
    <row r="34" spans="1:12" ht="36">
      <c r="A34" s="67" t="s">
        <v>122</v>
      </c>
      <c r="B34" s="65">
        <v>922</v>
      </c>
      <c r="C34" s="65" t="s">
        <v>98</v>
      </c>
      <c r="D34" s="65" t="s">
        <v>100</v>
      </c>
      <c r="E34" s="65" t="s">
        <v>110</v>
      </c>
      <c r="F34" s="65" t="s">
        <v>87</v>
      </c>
      <c r="G34" s="65" t="s">
        <v>111</v>
      </c>
      <c r="H34" s="65" t="s">
        <v>121</v>
      </c>
      <c r="I34" s="65" t="s">
        <v>123</v>
      </c>
      <c r="J34" s="79">
        <v>6</v>
      </c>
      <c r="K34" s="79">
        <v>6</v>
      </c>
      <c r="L34" s="79">
        <v>6</v>
      </c>
    </row>
    <row r="35" spans="1:12" ht="36">
      <c r="A35" s="67" t="s">
        <v>124</v>
      </c>
      <c r="B35" s="65">
        <v>922</v>
      </c>
      <c r="C35" s="65" t="s">
        <v>98</v>
      </c>
      <c r="D35" s="65" t="s">
        <v>100</v>
      </c>
      <c r="E35" s="65" t="s">
        <v>110</v>
      </c>
      <c r="F35" s="65" t="s">
        <v>87</v>
      </c>
      <c r="G35" s="65" t="s">
        <v>111</v>
      </c>
      <c r="H35" s="65" t="s">
        <v>121</v>
      </c>
      <c r="I35" s="65" t="s">
        <v>125</v>
      </c>
      <c r="J35" s="79">
        <v>6</v>
      </c>
      <c r="K35" s="79">
        <v>6</v>
      </c>
      <c r="L35" s="79">
        <v>6</v>
      </c>
    </row>
    <row r="36" spans="1:12">
      <c r="A36" s="105" t="s">
        <v>126</v>
      </c>
      <c r="B36" s="65">
        <v>922</v>
      </c>
      <c r="C36" s="65" t="s">
        <v>98</v>
      </c>
      <c r="D36" s="65" t="s">
        <v>93</v>
      </c>
      <c r="E36" s="65"/>
      <c r="F36" s="65"/>
      <c r="G36" s="65"/>
      <c r="H36" s="65"/>
      <c r="I36" s="65"/>
      <c r="J36" s="96">
        <f t="shared" ref="J36:L40" si="0">SUM(J37)</f>
        <v>0.1</v>
      </c>
      <c r="K36" s="96">
        <f t="shared" si="0"/>
        <v>0.1</v>
      </c>
      <c r="L36" s="96">
        <f t="shared" si="0"/>
        <v>0.1</v>
      </c>
    </row>
    <row r="37" spans="1:12" ht="28.5" customHeight="1">
      <c r="A37" s="105" t="s">
        <v>127</v>
      </c>
      <c r="B37" s="65">
        <v>922</v>
      </c>
      <c r="C37" s="65" t="s">
        <v>98</v>
      </c>
      <c r="D37" s="65" t="s">
        <v>93</v>
      </c>
      <c r="E37" s="65" t="s">
        <v>128</v>
      </c>
      <c r="F37" s="65"/>
      <c r="G37" s="65"/>
      <c r="H37" s="65"/>
      <c r="I37" s="65"/>
      <c r="J37" s="79">
        <f t="shared" si="0"/>
        <v>0.1</v>
      </c>
      <c r="K37" s="79">
        <f t="shared" si="0"/>
        <v>0.1</v>
      </c>
      <c r="L37" s="79">
        <f t="shared" si="0"/>
        <v>0.1</v>
      </c>
    </row>
    <row r="38" spans="1:12" ht="36" customHeight="1">
      <c r="A38" s="105" t="s">
        <v>129</v>
      </c>
      <c r="B38" s="65">
        <v>922</v>
      </c>
      <c r="C38" s="65" t="s">
        <v>98</v>
      </c>
      <c r="D38" s="65" t="s">
        <v>93</v>
      </c>
      <c r="E38" s="65" t="s">
        <v>128</v>
      </c>
      <c r="F38" s="65" t="s">
        <v>86</v>
      </c>
      <c r="G38" s="65" t="s">
        <v>111</v>
      </c>
      <c r="H38" s="65"/>
      <c r="I38" s="65"/>
      <c r="J38" s="79">
        <f t="shared" si="0"/>
        <v>0.1</v>
      </c>
      <c r="K38" s="79">
        <f t="shared" si="0"/>
        <v>0.1</v>
      </c>
      <c r="L38" s="79">
        <f t="shared" si="0"/>
        <v>0.1</v>
      </c>
    </row>
    <row r="39" spans="1:12" ht="48">
      <c r="A39" s="67" t="s">
        <v>264</v>
      </c>
      <c r="B39" s="65">
        <v>922</v>
      </c>
      <c r="C39" s="65" t="s">
        <v>98</v>
      </c>
      <c r="D39" s="65" t="s">
        <v>93</v>
      </c>
      <c r="E39" s="65" t="s">
        <v>128</v>
      </c>
      <c r="F39" s="65" t="s">
        <v>86</v>
      </c>
      <c r="G39" s="65" t="s">
        <v>111</v>
      </c>
      <c r="H39" s="65" t="s">
        <v>130</v>
      </c>
      <c r="I39" s="65"/>
      <c r="J39" s="79">
        <f t="shared" si="0"/>
        <v>0.1</v>
      </c>
      <c r="K39" s="79">
        <f t="shared" si="0"/>
        <v>0.1</v>
      </c>
      <c r="L39" s="79">
        <f t="shared" si="0"/>
        <v>0.1</v>
      </c>
    </row>
    <row r="40" spans="1:12" ht="36">
      <c r="A40" s="67" t="s">
        <v>122</v>
      </c>
      <c r="B40" s="65">
        <v>922</v>
      </c>
      <c r="C40" s="65" t="s">
        <v>98</v>
      </c>
      <c r="D40" s="65" t="s">
        <v>93</v>
      </c>
      <c r="E40" s="65" t="s">
        <v>128</v>
      </c>
      <c r="F40" s="65" t="s">
        <v>86</v>
      </c>
      <c r="G40" s="65" t="s">
        <v>111</v>
      </c>
      <c r="H40" s="65" t="s">
        <v>130</v>
      </c>
      <c r="I40" s="65" t="s">
        <v>123</v>
      </c>
      <c r="J40" s="79">
        <v>0.1</v>
      </c>
      <c r="K40" s="79">
        <f t="shared" si="0"/>
        <v>0.1</v>
      </c>
      <c r="L40" s="79">
        <f t="shared" si="0"/>
        <v>0.1</v>
      </c>
    </row>
    <row r="41" spans="1:12" ht="36">
      <c r="A41" s="67" t="s">
        <v>131</v>
      </c>
      <c r="B41" s="65">
        <v>922</v>
      </c>
      <c r="C41" s="65" t="s">
        <v>98</v>
      </c>
      <c r="D41" s="65" t="s">
        <v>93</v>
      </c>
      <c r="E41" s="65" t="s">
        <v>128</v>
      </c>
      <c r="F41" s="65" t="s">
        <v>86</v>
      </c>
      <c r="G41" s="65" t="s">
        <v>111</v>
      </c>
      <c r="H41" s="65" t="s">
        <v>130</v>
      </c>
      <c r="I41" s="65" t="s">
        <v>132</v>
      </c>
      <c r="J41" s="79">
        <v>0.1</v>
      </c>
      <c r="K41" s="79">
        <v>0.1</v>
      </c>
      <c r="L41" s="79">
        <v>0.1</v>
      </c>
    </row>
    <row r="42" spans="1:12">
      <c r="A42" s="64" t="s">
        <v>133</v>
      </c>
      <c r="B42" s="66">
        <v>922</v>
      </c>
      <c r="C42" s="66" t="s">
        <v>109</v>
      </c>
      <c r="D42" s="66"/>
      <c r="E42" s="66"/>
      <c r="F42" s="66"/>
      <c r="G42" s="66"/>
      <c r="H42" s="66"/>
      <c r="I42" s="66"/>
      <c r="J42" s="78">
        <f>J47+J49</f>
        <v>151.80000000000001</v>
      </c>
      <c r="K42" s="78">
        <f>K47+K49</f>
        <v>159.80000000000001</v>
      </c>
      <c r="L42" s="78">
        <f>L47+L49</f>
        <v>175.3</v>
      </c>
    </row>
    <row r="43" spans="1:12" ht="24">
      <c r="A43" s="67" t="s">
        <v>134</v>
      </c>
      <c r="B43" s="65">
        <v>922</v>
      </c>
      <c r="C43" s="65" t="s">
        <v>109</v>
      </c>
      <c r="D43" s="65" t="s">
        <v>102</v>
      </c>
      <c r="E43" s="65"/>
      <c r="F43" s="65"/>
      <c r="G43" s="65"/>
      <c r="H43" s="65"/>
      <c r="I43" s="65"/>
      <c r="J43" s="79">
        <f>J44</f>
        <v>151.80000000000001</v>
      </c>
      <c r="K43" s="79">
        <f>K44</f>
        <v>159.80000000000001</v>
      </c>
      <c r="L43" s="79">
        <f>L44</f>
        <v>175.3</v>
      </c>
    </row>
    <row r="44" spans="1:12" ht="60">
      <c r="A44" s="67" t="s">
        <v>265</v>
      </c>
      <c r="B44" s="65">
        <v>922</v>
      </c>
      <c r="C44" s="65" t="s">
        <v>109</v>
      </c>
      <c r="D44" s="65" t="s">
        <v>102</v>
      </c>
      <c r="E44" s="65" t="s">
        <v>135</v>
      </c>
      <c r="F44" s="65" t="s">
        <v>43</v>
      </c>
      <c r="G44" s="65"/>
      <c r="H44" s="65"/>
      <c r="I44" s="65"/>
      <c r="J44" s="79">
        <v>151.80000000000001</v>
      </c>
      <c r="K44" s="79">
        <v>159.80000000000001</v>
      </c>
      <c r="L44" s="79">
        <v>175.3</v>
      </c>
    </row>
    <row r="45" spans="1:12" ht="24">
      <c r="A45" s="70" t="s">
        <v>136</v>
      </c>
      <c r="B45" s="65">
        <v>922</v>
      </c>
      <c r="C45" s="65" t="s">
        <v>109</v>
      </c>
      <c r="D45" s="65" t="s">
        <v>102</v>
      </c>
      <c r="E45" s="65" t="s">
        <v>135</v>
      </c>
      <c r="F45" s="65" t="s">
        <v>43</v>
      </c>
      <c r="G45" s="65" t="s">
        <v>109</v>
      </c>
      <c r="H45" s="66"/>
      <c r="I45" s="66"/>
      <c r="J45" s="79">
        <v>151.80000000000001</v>
      </c>
      <c r="K45" s="79">
        <v>159.80000000000001</v>
      </c>
      <c r="L45" s="79">
        <v>175.3</v>
      </c>
    </row>
    <row r="46" spans="1:12" ht="36">
      <c r="A46" s="67" t="s">
        <v>137</v>
      </c>
      <c r="B46" s="65">
        <v>922</v>
      </c>
      <c r="C46" s="65" t="s">
        <v>109</v>
      </c>
      <c r="D46" s="65" t="s">
        <v>102</v>
      </c>
      <c r="E46" s="65" t="s">
        <v>135</v>
      </c>
      <c r="F46" s="65" t="s">
        <v>43</v>
      </c>
      <c r="G46" s="65" t="s">
        <v>109</v>
      </c>
      <c r="H46" s="65" t="s">
        <v>138</v>
      </c>
      <c r="I46" s="65"/>
      <c r="J46" s="79">
        <v>151.80000000000001</v>
      </c>
      <c r="K46" s="79">
        <v>159.80000000000001</v>
      </c>
      <c r="L46" s="79">
        <v>15.3</v>
      </c>
    </row>
    <row r="47" spans="1:12" ht="72">
      <c r="A47" s="67" t="s">
        <v>113</v>
      </c>
      <c r="B47" s="65">
        <v>922</v>
      </c>
      <c r="C47" s="65" t="s">
        <v>109</v>
      </c>
      <c r="D47" s="65" t="s">
        <v>102</v>
      </c>
      <c r="E47" s="65" t="s">
        <v>135</v>
      </c>
      <c r="F47" s="65" t="s">
        <v>43</v>
      </c>
      <c r="G47" s="65" t="s">
        <v>109</v>
      </c>
      <c r="H47" s="65" t="s">
        <v>138</v>
      </c>
      <c r="I47" s="65" t="s">
        <v>114</v>
      </c>
      <c r="J47" s="79">
        <v>140.19999999999999</v>
      </c>
      <c r="K47" s="79">
        <v>145.69999999999999</v>
      </c>
      <c r="L47" s="79">
        <v>159.80000000000001</v>
      </c>
    </row>
    <row r="48" spans="1:12" ht="36">
      <c r="A48" s="67" t="s">
        <v>115</v>
      </c>
      <c r="B48" s="65">
        <v>922</v>
      </c>
      <c r="C48" s="65" t="s">
        <v>109</v>
      </c>
      <c r="D48" s="65" t="s">
        <v>102</v>
      </c>
      <c r="E48" s="65" t="s">
        <v>135</v>
      </c>
      <c r="F48" s="65" t="s">
        <v>43</v>
      </c>
      <c r="G48" s="65" t="s">
        <v>109</v>
      </c>
      <c r="H48" s="65" t="s">
        <v>138</v>
      </c>
      <c r="I48" s="65" t="s">
        <v>116</v>
      </c>
      <c r="J48" s="79">
        <v>140.19999999999999</v>
      </c>
      <c r="K48" s="79">
        <v>145.69999999999999</v>
      </c>
      <c r="L48" s="79">
        <v>159.80000000000001</v>
      </c>
    </row>
    <row r="49" spans="1:12" ht="36">
      <c r="A49" s="67" t="s">
        <v>105</v>
      </c>
      <c r="B49" s="65">
        <v>922</v>
      </c>
      <c r="C49" s="65" t="s">
        <v>109</v>
      </c>
      <c r="D49" s="65" t="s">
        <v>102</v>
      </c>
      <c r="E49" s="65" t="s">
        <v>135</v>
      </c>
      <c r="F49" s="65" t="s">
        <v>43</v>
      </c>
      <c r="G49" s="65" t="s">
        <v>109</v>
      </c>
      <c r="H49" s="65" t="s">
        <v>138</v>
      </c>
      <c r="I49" s="65" t="s">
        <v>106</v>
      </c>
      <c r="J49" s="79">
        <v>11.6</v>
      </c>
      <c r="K49" s="79">
        <v>14.1</v>
      </c>
      <c r="L49" s="79">
        <v>15.5</v>
      </c>
    </row>
    <row r="50" spans="1:12" ht="36">
      <c r="A50" s="67" t="s">
        <v>107</v>
      </c>
      <c r="B50" s="65">
        <v>922</v>
      </c>
      <c r="C50" s="65" t="s">
        <v>109</v>
      </c>
      <c r="D50" s="65" t="s">
        <v>102</v>
      </c>
      <c r="E50" s="65" t="s">
        <v>135</v>
      </c>
      <c r="F50" s="65" t="s">
        <v>43</v>
      </c>
      <c r="G50" s="65" t="s">
        <v>109</v>
      </c>
      <c r="H50" s="65" t="s">
        <v>138</v>
      </c>
      <c r="I50" s="65" t="s">
        <v>108</v>
      </c>
      <c r="J50" s="79">
        <v>11.6</v>
      </c>
      <c r="K50" s="79">
        <v>14.1</v>
      </c>
      <c r="L50" s="79">
        <v>15.5</v>
      </c>
    </row>
    <row r="51" spans="1:12" ht="16.5" customHeight="1">
      <c r="A51" s="85" t="s">
        <v>139</v>
      </c>
      <c r="B51" s="106">
        <v>922</v>
      </c>
      <c r="C51" s="89" t="s">
        <v>102</v>
      </c>
      <c r="D51" s="90"/>
      <c r="E51" s="90"/>
      <c r="F51" s="66"/>
      <c r="G51" s="66"/>
      <c r="H51" s="66"/>
      <c r="I51" s="84"/>
      <c r="J51" s="78">
        <f>J52</f>
        <v>0</v>
      </c>
      <c r="K51" s="78">
        <f>K52</f>
        <v>0</v>
      </c>
      <c r="L51" s="78">
        <f>L52</f>
        <v>0</v>
      </c>
    </row>
    <row r="52" spans="1:12" ht="51">
      <c r="A52" s="86" t="s">
        <v>140</v>
      </c>
      <c r="B52" s="93">
        <v>922</v>
      </c>
      <c r="C52" s="91" t="s">
        <v>102</v>
      </c>
      <c r="D52" s="91" t="s">
        <v>92</v>
      </c>
      <c r="E52" s="92"/>
      <c r="F52" s="65"/>
      <c r="G52" s="65"/>
      <c r="H52" s="65"/>
      <c r="I52" s="65"/>
      <c r="J52" s="79"/>
      <c r="K52" s="79"/>
      <c r="L52" s="79"/>
    </row>
    <row r="53" spans="1:12" ht="84">
      <c r="A53" s="87" t="s">
        <v>266</v>
      </c>
      <c r="B53" s="93">
        <v>922</v>
      </c>
      <c r="C53" s="93" t="s">
        <v>102</v>
      </c>
      <c r="D53" s="93" t="s">
        <v>92</v>
      </c>
      <c r="E53" s="65" t="s">
        <v>128</v>
      </c>
      <c r="F53" s="65"/>
      <c r="G53" s="65"/>
      <c r="H53" s="65"/>
      <c r="I53" s="65"/>
      <c r="J53" s="79"/>
      <c r="K53" s="79"/>
      <c r="L53" s="79"/>
    </row>
    <row r="54" spans="1:12">
      <c r="A54" s="76" t="s">
        <v>141</v>
      </c>
      <c r="B54" s="93">
        <v>922</v>
      </c>
      <c r="C54" s="93" t="s">
        <v>102</v>
      </c>
      <c r="D54" s="93" t="s">
        <v>92</v>
      </c>
      <c r="E54" s="65" t="s">
        <v>128</v>
      </c>
      <c r="F54" s="65" t="s">
        <v>86</v>
      </c>
      <c r="G54" s="65"/>
      <c r="H54" s="65"/>
      <c r="I54" s="65"/>
      <c r="J54" s="79"/>
      <c r="K54" s="79"/>
      <c r="L54" s="79"/>
    </row>
    <row r="55" spans="1:12" ht="35.25" customHeight="1">
      <c r="A55" s="67" t="s">
        <v>142</v>
      </c>
      <c r="B55" s="65">
        <v>922</v>
      </c>
      <c r="C55" s="65" t="s">
        <v>102</v>
      </c>
      <c r="D55" s="65" t="s">
        <v>92</v>
      </c>
      <c r="E55" s="65" t="s">
        <v>128</v>
      </c>
      <c r="F55" s="65" t="s">
        <v>86</v>
      </c>
      <c r="G55" s="65" t="s">
        <v>111</v>
      </c>
      <c r="H55" s="65" t="s">
        <v>143</v>
      </c>
      <c r="I55" s="65"/>
      <c r="J55" s="79"/>
      <c r="K55" s="79"/>
      <c r="L55" s="79"/>
    </row>
    <row r="56" spans="1:12" ht="36">
      <c r="A56" s="67" t="s">
        <v>105</v>
      </c>
      <c r="B56" s="65">
        <v>922</v>
      </c>
      <c r="C56" s="65" t="s">
        <v>102</v>
      </c>
      <c r="D56" s="65" t="s">
        <v>92</v>
      </c>
      <c r="E56" s="65" t="s">
        <v>128</v>
      </c>
      <c r="F56" s="65" t="s">
        <v>86</v>
      </c>
      <c r="G56" s="65" t="s">
        <v>111</v>
      </c>
      <c r="H56" s="65" t="s">
        <v>143</v>
      </c>
      <c r="I56" s="65" t="s">
        <v>106</v>
      </c>
      <c r="J56" s="79"/>
      <c r="K56" s="79"/>
      <c r="L56" s="79"/>
    </row>
    <row r="57" spans="1:12" ht="36">
      <c r="A57" s="87" t="s">
        <v>144</v>
      </c>
      <c r="B57" s="65">
        <v>922</v>
      </c>
      <c r="C57" s="65" t="s">
        <v>102</v>
      </c>
      <c r="D57" s="65" t="s">
        <v>92</v>
      </c>
      <c r="E57" s="65" t="s">
        <v>128</v>
      </c>
      <c r="F57" s="65" t="s">
        <v>86</v>
      </c>
      <c r="G57" s="65" t="s">
        <v>111</v>
      </c>
      <c r="H57" s="65" t="s">
        <v>143</v>
      </c>
      <c r="I57" s="65" t="s">
        <v>145</v>
      </c>
      <c r="J57" s="79"/>
      <c r="K57" s="79"/>
      <c r="L57" s="79"/>
    </row>
    <row r="58" spans="1:12">
      <c r="A58" s="64" t="s">
        <v>146</v>
      </c>
      <c r="B58" s="66">
        <v>922</v>
      </c>
      <c r="C58" s="66" t="s">
        <v>100</v>
      </c>
      <c r="D58" s="66"/>
      <c r="E58" s="66"/>
      <c r="F58" s="66"/>
      <c r="G58" s="66"/>
      <c r="H58" s="66"/>
      <c r="I58" s="66"/>
      <c r="J58" s="78">
        <f>J64</f>
        <v>518.1</v>
      </c>
      <c r="K58" s="78">
        <f>K64</f>
        <v>533.6</v>
      </c>
      <c r="L58" s="78">
        <f>L64</f>
        <v>549.1</v>
      </c>
    </row>
    <row r="59" spans="1:12">
      <c r="A59" s="67" t="s">
        <v>147</v>
      </c>
      <c r="B59" s="65">
        <v>922</v>
      </c>
      <c r="C59" s="65" t="s">
        <v>100</v>
      </c>
      <c r="D59" s="65" t="s">
        <v>148</v>
      </c>
      <c r="E59" s="65"/>
      <c r="F59" s="65"/>
      <c r="G59" s="65"/>
      <c r="H59" s="65"/>
      <c r="I59" s="65"/>
      <c r="J59" s="79">
        <f ca="1">'Приложение 1'!C25</f>
        <v>518.1</v>
      </c>
      <c r="K59" s="79">
        <f ca="1">'Приложение 1'!D25</f>
        <v>533.6</v>
      </c>
      <c r="L59" s="79">
        <f ca="1">'Приложение 1'!E25</f>
        <v>549.1</v>
      </c>
    </row>
    <row r="60" spans="1:12" ht="60" customHeight="1">
      <c r="A60" s="67" t="s">
        <v>267</v>
      </c>
      <c r="B60" s="65">
        <v>922</v>
      </c>
      <c r="C60" s="65" t="s">
        <v>100</v>
      </c>
      <c r="D60" s="65" t="s">
        <v>148</v>
      </c>
      <c r="E60" s="65" t="s">
        <v>128</v>
      </c>
      <c r="F60" s="65" t="s">
        <v>86</v>
      </c>
      <c r="G60" s="65"/>
      <c r="H60" s="65"/>
      <c r="I60" s="65"/>
      <c r="J60" s="79">
        <f>J59</f>
        <v>518.1</v>
      </c>
      <c r="K60" s="79">
        <f t="shared" ref="K60:L64" si="1">K59</f>
        <v>533.6</v>
      </c>
      <c r="L60" s="79">
        <f t="shared" si="1"/>
        <v>549.1</v>
      </c>
    </row>
    <row r="61" spans="1:12" ht="47.25" customHeight="1">
      <c r="A61" s="67" t="s">
        <v>268</v>
      </c>
      <c r="B61" s="65">
        <v>922</v>
      </c>
      <c r="C61" s="65" t="s">
        <v>100</v>
      </c>
      <c r="D61" s="65" t="s">
        <v>148</v>
      </c>
      <c r="E61" s="65" t="s">
        <v>128</v>
      </c>
      <c r="F61" s="65" t="s">
        <v>86</v>
      </c>
      <c r="G61" s="65" t="s">
        <v>111</v>
      </c>
      <c r="H61" s="65"/>
      <c r="I61" s="65"/>
      <c r="J61" s="79">
        <f>J60</f>
        <v>518.1</v>
      </c>
      <c r="K61" s="79">
        <f t="shared" si="1"/>
        <v>533.6</v>
      </c>
      <c r="L61" s="79">
        <f t="shared" si="1"/>
        <v>549.1</v>
      </c>
    </row>
    <row r="62" spans="1:12" ht="36">
      <c r="A62" s="67" t="s">
        <v>150</v>
      </c>
      <c r="B62" s="65">
        <v>922</v>
      </c>
      <c r="C62" s="65" t="s">
        <v>100</v>
      </c>
      <c r="D62" s="65" t="s">
        <v>148</v>
      </c>
      <c r="E62" s="65" t="s">
        <v>128</v>
      </c>
      <c r="F62" s="65" t="s">
        <v>86</v>
      </c>
      <c r="G62" s="65" t="s">
        <v>111</v>
      </c>
      <c r="H62" s="65" t="s">
        <v>151</v>
      </c>
      <c r="I62" s="65"/>
      <c r="J62" s="79">
        <f>J61</f>
        <v>518.1</v>
      </c>
      <c r="K62" s="79">
        <f t="shared" si="1"/>
        <v>533.6</v>
      </c>
      <c r="L62" s="79">
        <f t="shared" si="1"/>
        <v>549.1</v>
      </c>
    </row>
    <row r="63" spans="1:12" ht="36">
      <c r="A63" s="67" t="s">
        <v>105</v>
      </c>
      <c r="B63" s="65">
        <v>922</v>
      </c>
      <c r="C63" s="65" t="s">
        <v>100</v>
      </c>
      <c r="D63" s="65" t="s">
        <v>148</v>
      </c>
      <c r="E63" s="65" t="s">
        <v>128</v>
      </c>
      <c r="F63" s="65" t="s">
        <v>86</v>
      </c>
      <c r="G63" s="65" t="s">
        <v>111</v>
      </c>
      <c r="H63" s="65" t="s">
        <v>151</v>
      </c>
      <c r="I63" s="65" t="s">
        <v>106</v>
      </c>
      <c r="J63" s="79">
        <f>J62</f>
        <v>518.1</v>
      </c>
      <c r="K63" s="79">
        <f t="shared" si="1"/>
        <v>533.6</v>
      </c>
      <c r="L63" s="79">
        <f t="shared" si="1"/>
        <v>549.1</v>
      </c>
    </row>
    <row r="64" spans="1:12" ht="36">
      <c r="A64" s="67" t="s">
        <v>107</v>
      </c>
      <c r="B64" s="65">
        <v>922</v>
      </c>
      <c r="C64" s="65" t="s">
        <v>100</v>
      </c>
      <c r="D64" s="65" t="s">
        <v>148</v>
      </c>
      <c r="E64" s="65" t="s">
        <v>128</v>
      </c>
      <c r="F64" s="65" t="s">
        <v>86</v>
      </c>
      <c r="G64" s="65" t="s">
        <v>111</v>
      </c>
      <c r="H64" s="65" t="s">
        <v>151</v>
      </c>
      <c r="I64" s="65" t="s">
        <v>108</v>
      </c>
      <c r="J64" s="79">
        <f>J63</f>
        <v>518.1</v>
      </c>
      <c r="K64" s="79">
        <f t="shared" si="1"/>
        <v>533.6</v>
      </c>
      <c r="L64" s="79">
        <f t="shared" si="1"/>
        <v>549.1</v>
      </c>
    </row>
    <row r="65" spans="1:12" ht="16.5" customHeight="1">
      <c r="A65" s="85" t="s">
        <v>152</v>
      </c>
      <c r="B65" s="106">
        <v>922</v>
      </c>
      <c r="C65" s="89" t="s">
        <v>153</v>
      </c>
      <c r="D65" s="90"/>
      <c r="E65" s="90"/>
      <c r="F65" s="66"/>
      <c r="G65" s="66"/>
      <c r="H65" s="66"/>
      <c r="I65" s="84"/>
      <c r="J65" s="78">
        <f>J66</f>
        <v>342.3</v>
      </c>
      <c r="K65" s="78">
        <f>K66</f>
        <v>356</v>
      </c>
      <c r="L65" s="78">
        <f>L66</f>
        <v>370.3</v>
      </c>
    </row>
    <row r="66" spans="1:12">
      <c r="A66" s="76" t="s">
        <v>154</v>
      </c>
      <c r="B66" s="93">
        <v>922</v>
      </c>
      <c r="C66" s="91" t="s">
        <v>153</v>
      </c>
      <c r="D66" s="91" t="s">
        <v>102</v>
      </c>
      <c r="E66" s="92"/>
      <c r="F66" s="65"/>
      <c r="G66" s="65"/>
      <c r="H66" s="65"/>
      <c r="I66" s="65"/>
      <c r="J66" s="79">
        <v>342.3</v>
      </c>
      <c r="K66" s="79">
        <v>356</v>
      </c>
      <c r="L66" s="79">
        <v>370.3</v>
      </c>
    </row>
    <row r="67" spans="1:12" ht="72">
      <c r="A67" s="87" t="s">
        <v>269</v>
      </c>
      <c r="B67" s="93">
        <v>922</v>
      </c>
      <c r="C67" s="93" t="s">
        <v>153</v>
      </c>
      <c r="D67" s="93" t="s">
        <v>102</v>
      </c>
      <c r="E67" s="65" t="s">
        <v>128</v>
      </c>
      <c r="F67" s="65"/>
      <c r="G67" s="65"/>
      <c r="H67" s="65"/>
      <c r="I67" s="65"/>
      <c r="J67" s="79">
        <v>342.3</v>
      </c>
      <c r="K67" s="79">
        <v>356</v>
      </c>
      <c r="L67" s="79">
        <v>370.3</v>
      </c>
    </row>
    <row r="68" spans="1:12">
      <c r="A68" s="76" t="s">
        <v>155</v>
      </c>
      <c r="B68" s="93">
        <v>922</v>
      </c>
      <c r="C68" s="93" t="s">
        <v>153</v>
      </c>
      <c r="D68" s="93" t="s">
        <v>102</v>
      </c>
      <c r="E68" s="65" t="s">
        <v>128</v>
      </c>
      <c r="F68" s="65" t="s">
        <v>86</v>
      </c>
      <c r="G68" s="65"/>
      <c r="H68" s="65"/>
      <c r="I68" s="65"/>
      <c r="J68" s="79">
        <v>342.3</v>
      </c>
      <c r="K68" s="79">
        <v>356</v>
      </c>
      <c r="L68" s="79">
        <v>370.3</v>
      </c>
    </row>
    <row r="69" spans="1:12" ht="12.75" customHeight="1">
      <c r="A69" s="67" t="s">
        <v>156</v>
      </c>
      <c r="B69" s="65">
        <v>922</v>
      </c>
      <c r="C69" s="65" t="s">
        <v>153</v>
      </c>
      <c r="D69" s="65" t="s">
        <v>102</v>
      </c>
      <c r="E69" s="65" t="s">
        <v>128</v>
      </c>
      <c r="F69" s="65" t="s">
        <v>86</v>
      </c>
      <c r="G69" s="65" t="s">
        <v>111</v>
      </c>
      <c r="H69" s="65" t="s">
        <v>157</v>
      </c>
      <c r="I69" s="65"/>
      <c r="J69" s="79">
        <v>342.3</v>
      </c>
      <c r="K69" s="79">
        <v>356</v>
      </c>
      <c r="L69" s="79">
        <v>370.3</v>
      </c>
    </row>
    <row r="70" spans="1:12" ht="36">
      <c r="A70" s="67" t="s">
        <v>105</v>
      </c>
      <c r="B70" s="65">
        <v>922</v>
      </c>
      <c r="C70" s="65" t="s">
        <v>153</v>
      </c>
      <c r="D70" s="65" t="s">
        <v>102</v>
      </c>
      <c r="E70" s="65" t="s">
        <v>128</v>
      </c>
      <c r="F70" s="65" t="s">
        <v>86</v>
      </c>
      <c r="G70" s="65" t="s">
        <v>111</v>
      </c>
      <c r="H70" s="65" t="s">
        <v>157</v>
      </c>
      <c r="I70" s="65" t="s">
        <v>106</v>
      </c>
      <c r="J70" s="79">
        <v>342.3</v>
      </c>
      <c r="K70" s="79">
        <v>356</v>
      </c>
      <c r="L70" s="79">
        <v>370.3</v>
      </c>
    </row>
    <row r="71" spans="1:12" ht="36">
      <c r="A71" s="87" t="s">
        <v>144</v>
      </c>
      <c r="B71" s="65">
        <v>922</v>
      </c>
      <c r="C71" s="65" t="s">
        <v>153</v>
      </c>
      <c r="D71" s="65" t="s">
        <v>102</v>
      </c>
      <c r="E71" s="65" t="s">
        <v>128</v>
      </c>
      <c r="F71" s="65" t="s">
        <v>86</v>
      </c>
      <c r="G71" s="65" t="s">
        <v>111</v>
      </c>
      <c r="H71" s="65" t="s">
        <v>157</v>
      </c>
      <c r="I71" s="65" t="s">
        <v>108</v>
      </c>
      <c r="J71" s="79">
        <v>342.3</v>
      </c>
      <c r="K71" s="79">
        <v>356.5</v>
      </c>
      <c r="L71" s="79">
        <v>370.3</v>
      </c>
    </row>
    <row r="72" spans="1:12" ht="72">
      <c r="A72" s="76" t="s">
        <v>270</v>
      </c>
      <c r="B72" s="93">
        <v>922</v>
      </c>
      <c r="C72" s="93" t="s">
        <v>153</v>
      </c>
      <c r="D72" s="93" t="s">
        <v>102</v>
      </c>
      <c r="E72" s="65" t="s">
        <v>128</v>
      </c>
      <c r="F72" s="65"/>
      <c r="G72" s="65"/>
      <c r="H72" s="65"/>
      <c r="I72" s="65"/>
      <c r="J72" s="79"/>
      <c r="K72" s="79"/>
      <c r="L72" s="79"/>
    </row>
    <row r="73" spans="1:12">
      <c r="A73" s="76" t="s">
        <v>155</v>
      </c>
      <c r="B73" s="93">
        <v>922</v>
      </c>
      <c r="C73" s="93" t="s">
        <v>153</v>
      </c>
      <c r="D73" s="93" t="s">
        <v>102</v>
      </c>
      <c r="E73" s="65" t="s">
        <v>128</v>
      </c>
      <c r="F73" s="65" t="s">
        <v>86</v>
      </c>
      <c r="G73" s="65"/>
      <c r="H73" s="65"/>
      <c r="I73" s="65"/>
      <c r="J73" s="79"/>
      <c r="K73" s="79"/>
      <c r="L73" s="79"/>
    </row>
    <row r="74" spans="1:12" ht="12.75" customHeight="1">
      <c r="A74" s="87" t="s">
        <v>158</v>
      </c>
      <c r="B74" s="65">
        <v>922</v>
      </c>
      <c r="C74" s="65" t="s">
        <v>153</v>
      </c>
      <c r="D74" s="65" t="s">
        <v>102</v>
      </c>
      <c r="E74" s="65" t="s">
        <v>128</v>
      </c>
      <c r="F74" s="65" t="s">
        <v>86</v>
      </c>
      <c r="G74" s="65" t="s">
        <v>111</v>
      </c>
      <c r="H74" s="65" t="s">
        <v>157</v>
      </c>
      <c r="I74" s="65"/>
      <c r="J74" s="79"/>
      <c r="K74" s="79"/>
      <c r="L74" s="79"/>
    </row>
    <row r="75" spans="1:12" ht="36">
      <c r="A75" s="87" t="s">
        <v>159</v>
      </c>
      <c r="B75" s="65">
        <v>922</v>
      </c>
      <c r="C75" s="65" t="s">
        <v>153</v>
      </c>
      <c r="D75" s="65" t="s">
        <v>102</v>
      </c>
      <c r="E75" s="65" t="s">
        <v>128</v>
      </c>
      <c r="F75" s="65" t="s">
        <v>86</v>
      </c>
      <c r="G75" s="65" t="s">
        <v>111</v>
      </c>
      <c r="H75" s="65" t="s">
        <v>157</v>
      </c>
      <c r="I75" s="65" t="s">
        <v>106</v>
      </c>
      <c r="J75" s="79"/>
      <c r="K75" s="79"/>
      <c r="L75" s="79"/>
    </row>
    <row r="76" spans="1:12" ht="36">
      <c r="A76" s="67" t="s">
        <v>107</v>
      </c>
      <c r="B76" s="65">
        <v>922</v>
      </c>
      <c r="C76" s="65" t="s">
        <v>153</v>
      </c>
      <c r="D76" s="65" t="s">
        <v>102</v>
      </c>
      <c r="E76" s="65" t="s">
        <v>128</v>
      </c>
      <c r="F76" s="65" t="s">
        <v>86</v>
      </c>
      <c r="G76" s="65" t="s">
        <v>111</v>
      </c>
      <c r="H76" s="65" t="s">
        <v>157</v>
      </c>
      <c r="I76" s="65" t="s">
        <v>108</v>
      </c>
      <c r="J76" s="79"/>
      <c r="K76" s="79"/>
      <c r="L76" s="79"/>
    </row>
    <row r="77" spans="1:12" ht="12.75" customHeight="1">
      <c r="A77" s="67" t="s">
        <v>156</v>
      </c>
      <c r="B77" s="65">
        <v>922</v>
      </c>
      <c r="C77" s="65" t="s">
        <v>153</v>
      </c>
      <c r="D77" s="65" t="s">
        <v>102</v>
      </c>
      <c r="E77" s="65" t="s">
        <v>128</v>
      </c>
      <c r="F77" s="65" t="s">
        <v>86</v>
      </c>
      <c r="G77" s="65" t="s">
        <v>111</v>
      </c>
      <c r="H77" s="65" t="s">
        <v>160</v>
      </c>
      <c r="I77" s="65"/>
      <c r="J77" s="79"/>
      <c r="K77" s="79"/>
      <c r="L77" s="79"/>
    </row>
    <row r="78" spans="1:12" ht="36">
      <c r="A78" s="67" t="s">
        <v>105</v>
      </c>
      <c r="B78" s="65">
        <v>922</v>
      </c>
      <c r="C78" s="65" t="s">
        <v>153</v>
      </c>
      <c r="D78" s="65" t="s">
        <v>102</v>
      </c>
      <c r="E78" s="65" t="s">
        <v>128</v>
      </c>
      <c r="F78" s="65" t="s">
        <v>86</v>
      </c>
      <c r="G78" s="65" t="s">
        <v>111</v>
      </c>
      <c r="H78" s="65" t="s">
        <v>160</v>
      </c>
      <c r="I78" s="65" t="s">
        <v>106</v>
      </c>
      <c r="J78" s="79"/>
      <c r="K78" s="79"/>
      <c r="L78" s="79"/>
    </row>
    <row r="79" spans="1:12" ht="36">
      <c r="A79" s="67" t="s">
        <v>107</v>
      </c>
      <c r="B79" s="65">
        <v>922</v>
      </c>
      <c r="C79" s="65" t="s">
        <v>153</v>
      </c>
      <c r="D79" s="65" t="s">
        <v>102</v>
      </c>
      <c r="E79" s="65" t="s">
        <v>128</v>
      </c>
      <c r="F79" s="65" t="s">
        <v>86</v>
      </c>
      <c r="G79" s="65" t="s">
        <v>111</v>
      </c>
      <c r="H79" s="65" t="s">
        <v>160</v>
      </c>
      <c r="I79" s="65" t="s">
        <v>108</v>
      </c>
      <c r="J79" s="79"/>
      <c r="K79" s="79"/>
      <c r="L79" s="79"/>
    </row>
    <row r="80" spans="1:12">
      <c r="A80" s="64" t="s">
        <v>161</v>
      </c>
      <c r="B80" s="66">
        <v>922</v>
      </c>
      <c r="C80" s="66" t="s">
        <v>92</v>
      </c>
      <c r="D80" s="66"/>
      <c r="E80" s="66"/>
      <c r="F80" s="66"/>
      <c r="G80" s="66"/>
      <c r="H80" s="66"/>
      <c r="I80" s="66"/>
      <c r="J80" s="78">
        <f>J81</f>
        <v>276.60000000000002</v>
      </c>
      <c r="K80" s="78">
        <f>K81</f>
        <v>276.60000000000002</v>
      </c>
      <c r="L80" s="78">
        <f>L81</f>
        <v>276.60000000000002</v>
      </c>
    </row>
    <row r="81" spans="1:12">
      <c r="A81" s="67" t="s">
        <v>162</v>
      </c>
      <c r="B81" s="65">
        <v>922</v>
      </c>
      <c r="C81" s="65" t="s">
        <v>92</v>
      </c>
      <c r="D81" s="65" t="s">
        <v>98</v>
      </c>
      <c r="E81" s="65"/>
      <c r="F81" s="65"/>
      <c r="G81" s="65"/>
      <c r="H81" s="65"/>
      <c r="I81" s="65"/>
      <c r="J81" s="79">
        <v>276.60000000000002</v>
      </c>
      <c r="K81" s="79">
        <v>276.60000000000002</v>
      </c>
      <c r="L81" s="79">
        <v>276.60000000000002</v>
      </c>
    </row>
    <row r="82" spans="1:12" ht="36">
      <c r="A82" s="70" t="s">
        <v>163</v>
      </c>
      <c r="B82" s="65">
        <v>922</v>
      </c>
      <c r="C82" s="65" t="s">
        <v>92</v>
      </c>
      <c r="D82" s="65" t="s">
        <v>98</v>
      </c>
      <c r="E82" s="65" t="s">
        <v>128</v>
      </c>
      <c r="F82" s="65"/>
      <c r="G82" s="65"/>
      <c r="H82" s="66"/>
      <c r="I82" s="66"/>
      <c r="J82" s="79">
        <v>276.60000000000002</v>
      </c>
      <c r="K82" s="79">
        <v>276.60000000000002</v>
      </c>
      <c r="L82" s="79">
        <v>276.60000000000002</v>
      </c>
    </row>
    <row r="83" spans="1:12" ht="48">
      <c r="A83" s="70" t="s">
        <v>164</v>
      </c>
      <c r="B83" s="65">
        <v>922</v>
      </c>
      <c r="C83" s="65" t="s">
        <v>92</v>
      </c>
      <c r="D83" s="65" t="s">
        <v>98</v>
      </c>
      <c r="E83" s="65" t="s">
        <v>128</v>
      </c>
      <c r="F83" s="65" t="s">
        <v>86</v>
      </c>
      <c r="G83" s="65" t="s">
        <v>111</v>
      </c>
      <c r="H83" s="66"/>
      <c r="I83" s="66"/>
      <c r="J83" s="79">
        <v>276.60000000000002</v>
      </c>
      <c r="K83" s="79">
        <v>276.60000000000002</v>
      </c>
      <c r="L83" s="79">
        <v>276.60000000000002</v>
      </c>
    </row>
    <row r="84" spans="1:12" ht="36">
      <c r="A84" s="67" t="s">
        <v>165</v>
      </c>
      <c r="B84" s="65">
        <v>922</v>
      </c>
      <c r="C84" s="65" t="s">
        <v>92</v>
      </c>
      <c r="D84" s="65" t="s">
        <v>98</v>
      </c>
      <c r="E84" s="65" t="s">
        <v>128</v>
      </c>
      <c r="F84" s="65" t="s">
        <v>86</v>
      </c>
      <c r="G84" s="65" t="s">
        <v>111</v>
      </c>
      <c r="H84" s="65" t="s">
        <v>166</v>
      </c>
      <c r="I84" s="65"/>
      <c r="J84" s="79">
        <v>276.60000000000002</v>
      </c>
      <c r="K84" s="79">
        <v>276.60000000000002</v>
      </c>
      <c r="L84" s="79">
        <v>276.60000000000002</v>
      </c>
    </row>
    <row r="85" spans="1:12" ht="36">
      <c r="A85" s="67" t="s">
        <v>167</v>
      </c>
      <c r="B85" s="65">
        <v>922</v>
      </c>
      <c r="C85" s="65" t="s">
        <v>92</v>
      </c>
      <c r="D85" s="65" t="s">
        <v>98</v>
      </c>
      <c r="E85" s="65" t="s">
        <v>128</v>
      </c>
      <c r="F85" s="65" t="s">
        <v>86</v>
      </c>
      <c r="G85" s="65" t="s">
        <v>111</v>
      </c>
      <c r="H85" s="65" t="s">
        <v>166</v>
      </c>
      <c r="I85" s="65" t="s">
        <v>168</v>
      </c>
      <c r="J85" s="79">
        <v>276.60000000000002</v>
      </c>
      <c r="K85" s="79">
        <v>276.60000000000002</v>
      </c>
      <c r="L85" s="79">
        <v>276.60000000000002</v>
      </c>
    </row>
    <row r="86" spans="1:12" ht="23.25" customHeight="1">
      <c r="A86" s="67" t="s">
        <v>169</v>
      </c>
      <c r="B86" s="65">
        <v>922</v>
      </c>
      <c r="C86" s="65" t="s">
        <v>92</v>
      </c>
      <c r="D86" s="65" t="s">
        <v>98</v>
      </c>
      <c r="E86" s="65" t="s">
        <v>128</v>
      </c>
      <c r="F86" s="65" t="s">
        <v>86</v>
      </c>
      <c r="G86" s="65" t="s">
        <v>111</v>
      </c>
      <c r="H86" s="65" t="s">
        <v>166</v>
      </c>
      <c r="I86" s="65" t="s">
        <v>170</v>
      </c>
      <c r="J86" s="79">
        <v>276.60000000000002</v>
      </c>
      <c r="K86" s="79">
        <v>276.60000000000002</v>
      </c>
      <c r="L86" s="79">
        <v>276.60000000000002</v>
      </c>
    </row>
    <row r="87" spans="1:12" ht="24">
      <c r="A87" s="64" t="s">
        <v>171</v>
      </c>
      <c r="B87" s="66">
        <v>922</v>
      </c>
      <c r="C87" s="66" t="s">
        <v>172</v>
      </c>
      <c r="D87" s="66"/>
      <c r="E87" s="66"/>
      <c r="F87" s="66"/>
      <c r="G87" s="66"/>
      <c r="H87" s="66"/>
      <c r="I87" s="66"/>
      <c r="J87" s="78">
        <f>J88</f>
        <v>2.8</v>
      </c>
      <c r="K87" s="78">
        <f>K88</f>
        <v>2.8</v>
      </c>
      <c r="L87" s="78">
        <f>L88</f>
        <v>2.8</v>
      </c>
    </row>
    <row r="88" spans="1:12" ht="24">
      <c r="A88" s="67" t="s">
        <v>173</v>
      </c>
      <c r="B88" s="65">
        <v>922</v>
      </c>
      <c r="C88" s="65" t="s">
        <v>172</v>
      </c>
      <c r="D88" s="65" t="s">
        <v>98</v>
      </c>
      <c r="E88" s="65"/>
      <c r="F88" s="65"/>
      <c r="G88" s="65"/>
      <c r="H88" s="65"/>
      <c r="I88" s="65"/>
      <c r="J88" s="79">
        <v>2.8</v>
      </c>
      <c r="K88" s="79">
        <v>2.8</v>
      </c>
      <c r="L88" s="79">
        <v>2.8</v>
      </c>
    </row>
    <row r="89" spans="1:12" ht="36">
      <c r="A89" s="76" t="s">
        <v>163</v>
      </c>
      <c r="B89" s="65">
        <v>922</v>
      </c>
      <c r="C89" s="65" t="s">
        <v>172</v>
      </c>
      <c r="D89" s="65" t="s">
        <v>98</v>
      </c>
      <c r="E89" s="65" t="s">
        <v>128</v>
      </c>
      <c r="F89" s="65"/>
      <c r="G89" s="65"/>
      <c r="H89" s="65"/>
      <c r="I89" s="65"/>
      <c r="J89" s="79">
        <v>2.8</v>
      </c>
      <c r="K89" s="79">
        <v>2.8</v>
      </c>
      <c r="L89" s="79">
        <v>2.8</v>
      </c>
    </row>
    <row r="90" spans="1:12" ht="48">
      <c r="A90" s="76" t="s">
        <v>164</v>
      </c>
      <c r="B90" s="65">
        <v>922</v>
      </c>
      <c r="C90" s="65" t="s">
        <v>172</v>
      </c>
      <c r="D90" s="65" t="s">
        <v>98</v>
      </c>
      <c r="E90" s="65" t="s">
        <v>128</v>
      </c>
      <c r="F90" s="65" t="s">
        <v>86</v>
      </c>
      <c r="G90" s="65" t="s">
        <v>111</v>
      </c>
      <c r="H90" s="66"/>
      <c r="I90" s="66"/>
      <c r="J90" s="79">
        <v>2.8</v>
      </c>
      <c r="K90" s="79">
        <v>2.8</v>
      </c>
      <c r="L90" s="79">
        <v>2.8</v>
      </c>
    </row>
    <row r="91" spans="1:12" ht="24.75" customHeight="1">
      <c r="A91" s="70" t="s">
        <v>174</v>
      </c>
      <c r="B91" s="65">
        <v>922</v>
      </c>
      <c r="C91" s="65" t="s">
        <v>172</v>
      </c>
      <c r="D91" s="65" t="s">
        <v>98</v>
      </c>
      <c r="E91" s="65" t="s">
        <v>128</v>
      </c>
      <c r="F91" s="65" t="s">
        <v>86</v>
      </c>
      <c r="G91" s="65" t="s">
        <v>111</v>
      </c>
      <c r="H91" s="65" t="s">
        <v>175</v>
      </c>
      <c r="I91" s="66"/>
      <c r="J91" s="79">
        <v>2.8</v>
      </c>
      <c r="K91" s="79">
        <v>2.8</v>
      </c>
      <c r="L91" s="79">
        <v>2.8</v>
      </c>
    </row>
    <row r="92" spans="1:12" ht="36">
      <c r="A92" s="67" t="s">
        <v>171</v>
      </c>
      <c r="B92" s="65">
        <v>922</v>
      </c>
      <c r="C92" s="65" t="s">
        <v>172</v>
      </c>
      <c r="D92" s="65" t="s">
        <v>98</v>
      </c>
      <c r="E92" s="65" t="s">
        <v>128</v>
      </c>
      <c r="F92" s="65" t="s">
        <v>86</v>
      </c>
      <c r="G92" s="65" t="s">
        <v>111</v>
      </c>
      <c r="H92" s="65" t="s">
        <v>175</v>
      </c>
      <c r="I92" s="65" t="s">
        <v>176</v>
      </c>
      <c r="J92" s="79">
        <v>2.8</v>
      </c>
      <c r="K92" s="79">
        <v>2.8</v>
      </c>
      <c r="L92" s="79">
        <v>2.8</v>
      </c>
    </row>
    <row r="93" spans="1:12" ht="36">
      <c r="A93" s="67" t="s">
        <v>177</v>
      </c>
      <c r="B93" s="65">
        <v>922</v>
      </c>
      <c r="C93" s="65" t="s">
        <v>172</v>
      </c>
      <c r="D93" s="65" t="s">
        <v>98</v>
      </c>
      <c r="E93" s="65" t="s">
        <v>128</v>
      </c>
      <c r="F93" s="65" t="s">
        <v>86</v>
      </c>
      <c r="G93" s="65" t="s">
        <v>111</v>
      </c>
      <c r="H93" s="65" t="s">
        <v>175</v>
      </c>
      <c r="I93" s="65" t="s">
        <v>178</v>
      </c>
      <c r="J93" s="79">
        <v>2.8</v>
      </c>
      <c r="K93" s="79">
        <v>2.8</v>
      </c>
      <c r="L93" s="79">
        <v>2.8</v>
      </c>
    </row>
    <row r="94" spans="1:12" ht="36">
      <c r="A94" s="64" t="s">
        <v>179</v>
      </c>
      <c r="B94" s="66" t="s">
        <v>180</v>
      </c>
      <c r="C94" s="66" t="s">
        <v>111</v>
      </c>
      <c r="D94" s="66" t="s">
        <v>111</v>
      </c>
      <c r="E94" s="66" t="s">
        <v>111</v>
      </c>
      <c r="F94" s="66" t="s">
        <v>181</v>
      </c>
      <c r="G94" s="66" t="s">
        <v>111</v>
      </c>
      <c r="H94" s="66" t="s">
        <v>182</v>
      </c>
      <c r="I94" s="66" t="s">
        <v>180</v>
      </c>
      <c r="J94" s="78"/>
      <c r="K94" s="78">
        <v>136.6</v>
      </c>
      <c r="L94" s="78">
        <v>170.7</v>
      </c>
    </row>
  </sheetData>
  <mergeCells count="10">
    <mergeCell ref="I1:L1"/>
    <mergeCell ref="A2:L2"/>
    <mergeCell ref="I3:L3"/>
    <mergeCell ref="J4:L4"/>
    <mergeCell ref="A4:A5"/>
    <mergeCell ref="B4:B5"/>
    <mergeCell ref="C4:C5"/>
    <mergeCell ref="D4:D5"/>
    <mergeCell ref="I4:I5"/>
    <mergeCell ref="E4:H5"/>
  </mergeCells>
  <phoneticPr fontId="0" type="noConversion"/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93"/>
  <sheetViews>
    <sheetView view="pageBreakPreview" topLeftCell="A76" zoomScaleNormal="110" workbookViewId="0">
      <selection activeCell="A86" sqref="A86"/>
    </sheetView>
  </sheetViews>
  <sheetFormatPr defaultColWidth="9"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32.75" customHeight="1">
      <c r="A1" s="60" t="s">
        <v>78</v>
      </c>
      <c r="B1" s="60" t="s">
        <v>78</v>
      </c>
      <c r="C1" s="61" t="s">
        <v>78</v>
      </c>
      <c r="D1" s="61" t="s">
        <v>78</v>
      </c>
      <c r="E1" s="61" t="s">
        <v>78</v>
      </c>
      <c r="F1" s="61" t="s">
        <v>78</v>
      </c>
      <c r="G1" s="61" t="s">
        <v>78</v>
      </c>
      <c r="H1" s="179" t="s">
        <v>271</v>
      </c>
      <c r="I1" s="183"/>
      <c r="J1" s="183"/>
      <c r="K1" s="183"/>
    </row>
    <row r="2" spans="1:11" ht="130.5" customHeight="1">
      <c r="A2" s="180" t="s">
        <v>272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</row>
    <row r="3" spans="1:11" ht="15" customHeight="1">
      <c r="A3" s="62" t="s">
        <v>78</v>
      </c>
      <c r="B3" s="62" t="s">
        <v>78</v>
      </c>
      <c r="C3" s="62" t="s">
        <v>78</v>
      </c>
      <c r="D3" s="62" t="s">
        <v>78</v>
      </c>
      <c r="E3" s="62" t="s">
        <v>78</v>
      </c>
      <c r="F3" s="62" t="s">
        <v>78</v>
      </c>
      <c r="G3" s="62" t="s">
        <v>78</v>
      </c>
      <c r="H3" s="181" t="s">
        <v>38</v>
      </c>
      <c r="I3" s="181"/>
      <c r="J3" s="181"/>
      <c r="K3" s="181"/>
    </row>
    <row r="4" spans="1:11" ht="37.5" customHeight="1">
      <c r="A4" s="182" t="s">
        <v>40</v>
      </c>
      <c r="B4" s="182" t="s">
        <v>80</v>
      </c>
      <c r="C4" s="182" t="s">
        <v>81</v>
      </c>
      <c r="D4" s="182" t="s">
        <v>82</v>
      </c>
      <c r="E4" s="182"/>
      <c r="F4" s="182"/>
      <c r="G4" s="182"/>
      <c r="H4" s="182" t="s">
        <v>83</v>
      </c>
      <c r="I4" s="182" t="s">
        <v>41</v>
      </c>
      <c r="J4" s="182"/>
      <c r="K4" s="182"/>
    </row>
    <row r="5" spans="1:11" ht="37.5" customHeight="1">
      <c r="A5" s="182" t="s">
        <v>78</v>
      </c>
      <c r="B5" s="182" t="s">
        <v>78</v>
      </c>
      <c r="C5" s="182" t="s">
        <v>78</v>
      </c>
      <c r="D5" s="182" t="s">
        <v>78</v>
      </c>
      <c r="E5" s="182"/>
      <c r="F5" s="182"/>
      <c r="G5" s="182"/>
      <c r="H5" s="182" t="s">
        <v>78</v>
      </c>
      <c r="I5" s="5" t="s">
        <v>84</v>
      </c>
      <c r="J5" s="5" t="s">
        <v>42</v>
      </c>
      <c r="K5" s="5" t="s">
        <v>85</v>
      </c>
    </row>
    <row r="6" spans="1:11" ht="37.5" customHeight="1">
      <c r="A6" s="88" t="s">
        <v>86</v>
      </c>
      <c r="B6" s="88" t="s">
        <v>87</v>
      </c>
      <c r="C6" s="88" t="s">
        <v>43</v>
      </c>
      <c r="D6" s="88" t="s">
        <v>44</v>
      </c>
      <c r="E6" s="88" t="s">
        <v>45</v>
      </c>
      <c r="F6" s="88" t="s">
        <v>88</v>
      </c>
      <c r="G6" s="88" t="s">
        <v>89</v>
      </c>
      <c r="H6" s="88" t="s">
        <v>90</v>
      </c>
      <c r="I6" s="88" t="s">
        <v>91</v>
      </c>
      <c r="J6" s="88" t="s">
        <v>92</v>
      </c>
      <c r="K6" s="88" t="s">
        <v>93</v>
      </c>
    </row>
    <row r="7" spans="1:11" ht="37.5" customHeight="1">
      <c r="A7" s="64" t="s">
        <v>95</v>
      </c>
      <c r="B7" s="67" t="s">
        <v>78</v>
      </c>
      <c r="C7" s="67" t="s">
        <v>78</v>
      </c>
      <c r="D7" s="67" t="s">
        <v>78</v>
      </c>
      <c r="E7" s="67" t="s">
        <v>78</v>
      </c>
      <c r="F7" s="67" t="s">
        <v>78</v>
      </c>
      <c r="G7" s="67" t="s">
        <v>78</v>
      </c>
      <c r="H7" s="67" t="s">
        <v>78</v>
      </c>
      <c r="I7" s="77">
        <f>I8</f>
        <v>2506.5500000000002</v>
      </c>
      <c r="J7" s="77">
        <f>J8</f>
        <v>2718.3</v>
      </c>
      <c r="K7" s="77">
        <f>K8</f>
        <v>2954.5</v>
      </c>
    </row>
    <row r="8" spans="1:11">
      <c r="A8" s="83" t="s">
        <v>97</v>
      </c>
      <c r="B8" s="64" t="s">
        <v>98</v>
      </c>
      <c r="C8" s="64"/>
      <c r="D8" s="64"/>
      <c r="E8" s="64"/>
      <c r="F8" s="64"/>
      <c r="G8" s="64"/>
      <c r="H8" s="64"/>
      <c r="I8" s="77">
        <f>I9+I16+I34+I40+I56+I63+I79+I86+I49</f>
        <v>2506.5500000000002</v>
      </c>
      <c r="J8" s="77">
        <f>J9+J16+J34+J40+J56+J63+J79+J86</f>
        <v>2718.3</v>
      </c>
      <c r="K8" s="77">
        <f>K9+K16+K34+K40+K56+K63+K79+K86</f>
        <v>2954.5</v>
      </c>
    </row>
    <row r="9" spans="1:11" ht="48">
      <c r="A9" s="70" t="s">
        <v>99</v>
      </c>
      <c r="B9" s="67" t="s">
        <v>98</v>
      </c>
      <c r="C9" s="67" t="s">
        <v>100</v>
      </c>
      <c r="D9" s="64"/>
      <c r="E9" s="64"/>
      <c r="F9" s="64"/>
      <c r="G9" s="64"/>
      <c r="H9" s="64"/>
      <c r="I9" s="80">
        <f>I10+I23</f>
        <v>869.5</v>
      </c>
      <c r="J9" s="80">
        <f>J10+J23</f>
        <v>886.1</v>
      </c>
      <c r="K9" s="80">
        <f>K10+K23</f>
        <v>1147</v>
      </c>
    </row>
    <row r="10" spans="1:11" ht="60">
      <c r="A10" s="67" t="s">
        <v>273</v>
      </c>
      <c r="B10" s="67" t="s">
        <v>98</v>
      </c>
      <c r="C10" s="67" t="s">
        <v>100</v>
      </c>
      <c r="D10" s="67">
        <v>19</v>
      </c>
      <c r="E10" s="67">
        <v>0</v>
      </c>
      <c r="F10" s="67"/>
      <c r="G10" s="67"/>
      <c r="H10" s="67"/>
      <c r="I10" s="79">
        <f t="shared" ref="I10:K13" si="0">SUM(I11)</f>
        <v>0.8</v>
      </c>
      <c r="J10" s="79">
        <f>SUM(J11)</f>
        <v>0.9</v>
      </c>
      <c r="K10" s="79">
        <f t="shared" si="0"/>
        <v>0.9</v>
      </c>
    </row>
    <row r="11" spans="1:11" ht="85.5" customHeight="1">
      <c r="A11" s="67" t="s">
        <v>101</v>
      </c>
      <c r="B11" s="67" t="s">
        <v>98</v>
      </c>
      <c r="C11" s="67" t="s">
        <v>100</v>
      </c>
      <c r="D11" s="67">
        <v>19</v>
      </c>
      <c r="E11" s="67">
        <v>0</v>
      </c>
      <c r="F11" s="67" t="s">
        <v>102</v>
      </c>
      <c r="G11" s="67"/>
      <c r="H11" s="67"/>
      <c r="I11" s="79">
        <f t="shared" si="0"/>
        <v>0.8</v>
      </c>
      <c r="J11" s="79">
        <f t="shared" si="0"/>
        <v>0.9</v>
      </c>
      <c r="K11" s="79">
        <f t="shared" si="0"/>
        <v>0.9</v>
      </c>
    </row>
    <row r="12" spans="1:11" ht="96">
      <c r="A12" s="67" t="s">
        <v>103</v>
      </c>
      <c r="B12" s="67" t="s">
        <v>98</v>
      </c>
      <c r="C12" s="67" t="s">
        <v>100</v>
      </c>
      <c r="D12" s="67">
        <v>19</v>
      </c>
      <c r="E12" s="67">
        <v>0</v>
      </c>
      <c r="F12" s="67" t="s">
        <v>102</v>
      </c>
      <c r="G12" s="70" t="s">
        <v>104</v>
      </c>
      <c r="H12" s="67"/>
      <c r="I12" s="79">
        <f t="shared" si="0"/>
        <v>0.8</v>
      </c>
      <c r="J12" s="79">
        <f t="shared" si="0"/>
        <v>0.9</v>
      </c>
      <c r="K12" s="79">
        <f t="shared" si="0"/>
        <v>0.9</v>
      </c>
    </row>
    <row r="13" spans="1:11" ht="27" customHeight="1">
      <c r="A13" s="67" t="s">
        <v>105</v>
      </c>
      <c r="B13" s="67" t="s">
        <v>98</v>
      </c>
      <c r="C13" s="67" t="s">
        <v>100</v>
      </c>
      <c r="D13" s="67">
        <v>19</v>
      </c>
      <c r="E13" s="67">
        <v>0</v>
      </c>
      <c r="F13" s="67" t="s">
        <v>102</v>
      </c>
      <c r="G13" s="70" t="s">
        <v>104</v>
      </c>
      <c r="H13" s="67" t="s">
        <v>106</v>
      </c>
      <c r="I13" s="79">
        <f t="shared" si="0"/>
        <v>0.8</v>
      </c>
      <c r="J13" s="79">
        <f t="shared" si="0"/>
        <v>0.9</v>
      </c>
      <c r="K13" s="79">
        <f t="shared" si="0"/>
        <v>0.9</v>
      </c>
    </row>
    <row r="14" spans="1:11" ht="36">
      <c r="A14" s="67" t="s">
        <v>107</v>
      </c>
      <c r="B14" s="67" t="s">
        <v>98</v>
      </c>
      <c r="C14" s="67" t="s">
        <v>100</v>
      </c>
      <c r="D14" s="67">
        <v>19</v>
      </c>
      <c r="E14" s="67">
        <v>0</v>
      </c>
      <c r="F14" s="67" t="s">
        <v>102</v>
      </c>
      <c r="G14" s="70" t="s">
        <v>104</v>
      </c>
      <c r="H14" s="67" t="s">
        <v>108</v>
      </c>
      <c r="I14" s="79">
        <f ca="1">SUM('Приложение 2'!J15)</f>
        <v>0.8</v>
      </c>
      <c r="J14" s="79">
        <f ca="1">SUM('Приложение 2'!K15)</f>
        <v>0.9</v>
      </c>
      <c r="K14" s="79">
        <f ca="1">SUM('Приложение 2'!L15)</f>
        <v>0.9</v>
      </c>
    </row>
    <row r="15" spans="1:11" ht="48">
      <c r="A15" s="67" t="s">
        <v>274</v>
      </c>
      <c r="B15" s="67" t="s">
        <v>98</v>
      </c>
      <c r="C15" s="67" t="s">
        <v>100</v>
      </c>
      <c r="D15" s="67" t="s">
        <v>110</v>
      </c>
      <c r="E15" s="67"/>
      <c r="F15" s="67"/>
      <c r="G15" s="67"/>
      <c r="H15" s="67"/>
      <c r="I15" s="79">
        <f>I23</f>
        <v>868.7</v>
      </c>
      <c r="J15" s="79">
        <f>J23</f>
        <v>885.2</v>
      </c>
      <c r="K15" s="79">
        <f>K23</f>
        <v>1146.0999999999999</v>
      </c>
    </row>
    <row r="16" spans="1:11">
      <c r="A16" s="67" t="s">
        <v>275</v>
      </c>
      <c r="B16" s="67" t="s">
        <v>98</v>
      </c>
      <c r="C16" s="65" t="s">
        <v>109</v>
      </c>
      <c r="D16" s="67" t="s">
        <v>110</v>
      </c>
      <c r="E16" s="67" t="s">
        <v>86</v>
      </c>
      <c r="F16" s="67" t="s">
        <v>111</v>
      </c>
      <c r="G16" s="70"/>
      <c r="H16" s="67"/>
      <c r="I16" s="80">
        <f>I17+I20</f>
        <v>345.35</v>
      </c>
      <c r="J16" s="80">
        <f>J17+J20</f>
        <v>503.3</v>
      </c>
      <c r="K16" s="80">
        <f>K17+K20</f>
        <v>433.3</v>
      </c>
    </row>
    <row r="17" spans="1:11" ht="48">
      <c r="A17" s="76" t="s">
        <v>276</v>
      </c>
      <c r="B17" s="67" t="s">
        <v>98</v>
      </c>
      <c r="C17" s="65" t="s">
        <v>109</v>
      </c>
      <c r="D17" s="67" t="s">
        <v>110</v>
      </c>
      <c r="E17" s="67" t="s">
        <v>86</v>
      </c>
      <c r="F17" s="67" t="s">
        <v>111</v>
      </c>
      <c r="G17" s="70">
        <v>41150</v>
      </c>
      <c r="H17" s="67"/>
      <c r="I17" s="79">
        <f t="shared" ref="I17:K21" si="1">SUM(I18)</f>
        <v>252.95</v>
      </c>
      <c r="J17" s="79">
        <f t="shared" si="1"/>
        <v>373.3</v>
      </c>
      <c r="K17" s="79">
        <f t="shared" si="1"/>
        <v>303.3</v>
      </c>
    </row>
    <row r="18" spans="1:11" ht="62.25" customHeight="1">
      <c r="A18" s="67" t="s">
        <v>113</v>
      </c>
      <c r="B18" s="67" t="s">
        <v>98</v>
      </c>
      <c r="C18" s="65" t="s">
        <v>109</v>
      </c>
      <c r="D18" s="67" t="s">
        <v>110</v>
      </c>
      <c r="E18" s="67" t="s">
        <v>86</v>
      </c>
      <c r="F18" s="67" t="s">
        <v>111</v>
      </c>
      <c r="G18" s="70">
        <v>41150</v>
      </c>
      <c r="H18" s="67" t="s">
        <v>114</v>
      </c>
      <c r="I18" s="79">
        <f t="shared" si="1"/>
        <v>252.95</v>
      </c>
      <c r="J18" s="79">
        <f t="shared" si="1"/>
        <v>373.3</v>
      </c>
      <c r="K18" s="79">
        <f t="shared" si="1"/>
        <v>303.3</v>
      </c>
    </row>
    <row r="19" spans="1:11" ht="24">
      <c r="A19" s="67" t="s">
        <v>115</v>
      </c>
      <c r="B19" s="67" t="s">
        <v>98</v>
      </c>
      <c r="C19" s="65" t="s">
        <v>109</v>
      </c>
      <c r="D19" s="67" t="s">
        <v>110</v>
      </c>
      <c r="E19" s="67" t="s">
        <v>86</v>
      </c>
      <c r="F19" s="67" t="s">
        <v>111</v>
      </c>
      <c r="G19" s="70">
        <v>41150</v>
      </c>
      <c r="H19" s="67" t="s">
        <v>116</v>
      </c>
      <c r="I19" s="79">
        <f ca="1">SUM('Приложение 2'!J20)</f>
        <v>252.95</v>
      </c>
      <c r="J19" s="79">
        <f ca="1">SUM('Приложение 2'!K20)</f>
        <v>373.3</v>
      </c>
      <c r="K19" s="79">
        <f ca="1">SUM('Приложение 2'!L20)</f>
        <v>303.3</v>
      </c>
    </row>
    <row r="20" spans="1:11" ht="48">
      <c r="A20" s="76" t="s">
        <v>276</v>
      </c>
      <c r="B20" s="67" t="s">
        <v>98</v>
      </c>
      <c r="C20" s="65" t="s">
        <v>109</v>
      </c>
      <c r="D20" s="67" t="s">
        <v>110</v>
      </c>
      <c r="E20" s="67" t="s">
        <v>86</v>
      </c>
      <c r="F20" s="67" t="s">
        <v>111</v>
      </c>
      <c r="G20" s="70">
        <v>44205</v>
      </c>
      <c r="H20" s="67"/>
      <c r="I20" s="79">
        <f ca="1">I21</f>
        <v>92.4</v>
      </c>
      <c r="J20" s="79">
        <f t="shared" si="1"/>
        <v>130</v>
      </c>
      <c r="K20" s="79">
        <f t="shared" si="1"/>
        <v>130</v>
      </c>
    </row>
    <row r="21" spans="1:11" ht="62.25" customHeight="1">
      <c r="A21" s="67" t="s">
        <v>113</v>
      </c>
      <c r="B21" s="67" t="s">
        <v>98</v>
      </c>
      <c r="C21" s="65" t="s">
        <v>109</v>
      </c>
      <c r="D21" s="67" t="s">
        <v>110</v>
      </c>
      <c r="E21" s="67" t="s">
        <v>86</v>
      </c>
      <c r="F21" s="67" t="s">
        <v>111</v>
      </c>
      <c r="G21" s="70">
        <v>44205</v>
      </c>
      <c r="H21" s="67" t="s">
        <v>114</v>
      </c>
      <c r="I21" s="79">
        <f ca="1">I22</f>
        <v>92.4</v>
      </c>
      <c r="J21" s="79">
        <f t="shared" si="1"/>
        <v>130</v>
      </c>
      <c r="K21" s="79">
        <f t="shared" si="1"/>
        <v>130</v>
      </c>
    </row>
    <row r="22" spans="1:11" ht="24">
      <c r="A22" s="67" t="s">
        <v>115</v>
      </c>
      <c r="B22" s="67" t="s">
        <v>98</v>
      </c>
      <c r="C22" s="65" t="s">
        <v>109</v>
      </c>
      <c r="D22" s="67" t="s">
        <v>110</v>
      </c>
      <c r="E22" s="67" t="s">
        <v>86</v>
      </c>
      <c r="F22" s="67" t="s">
        <v>111</v>
      </c>
      <c r="G22" s="70">
        <v>44205</v>
      </c>
      <c r="H22" s="67" t="s">
        <v>116</v>
      </c>
      <c r="I22" s="79">
        <f ca="1">'Приложение 2'!J21</f>
        <v>92.4</v>
      </c>
      <c r="J22" s="79">
        <f ca="1">SUM('Приложение 2'!K23)</f>
        <v>130</v>
      </c>
      <c r="K22" s="79">
        <f ca="1">SUM('Приложение 2'!L23)</f>
        <v>130</v>
      </c>
    </row>
    <row r="23" spans="1:11" ht="36">
      <c r="A23" s="67" t="s">
        <v>277</v>
      </c>
      <c r="B23" s="67" t="s">
        <v>98</v>
      </c>
      <c r="C23" s="67" t="s">
        <v>100</v>
      </c>
      <c r="D23" s="67" t="s">
        <v>110</v>
      </c>
      <c r="E23" s="67" t="s">
        <v>87</v>
      </c>
      <c r="F23" s="67" t="s">
        <v>111</v>
      </c>
      <c r="G23" s="70"/>
      <c r="H23" s="67"/>
      <c r="I23" s="96">
        <f>I24+I30+I32+I27</f>
        <v>868.7</v>
      </c>
      <c r="J23" s="96">
        <f>J24+J27+J30+J32</f>
        <v>885.2</v>
      </c>
      <c r="K23" s="96">
        <f>K24+K27+K30+K32</f>
        <v>1146.0999999999999</v>
      </c>
    </row>
    <row r="24" spans="1:11" ht="24">
      <c r="A24" s="67" t="s">
        <v>118</v>
      </c>
      <c r="B24" s="67" t="s">
        <v>98</v>
      </c>
      <c r="C24" s="67" t="s">
        <v>100</v>
      </c>
      <c r="D24" s="67" t="s">
        <v>110</v>
      </c>
      <c r="E24" s="67" t="s">
        <v>87</v>
      </c>
      <c r="F24" s="67" t="s">
        <v>111</v>
      </c>
      <c r="G24" s="70" t="s">
        <v>119</v>
      </c>
      <c r="H24" s="67"/>
      <c r="I24" s="79">
        <f t="shared" ref="I24:K28" si="2">SUM(I25)</f>
        <v>432.2</v>
      </c>
      <c r="J24" s="79">
        <f t="shared" si="2"/>
        <v>459</v>
      </c>
      <c r="K24" s="79">
        <f t="shared" si="2"/>
        <v>674.1</v>
      </c>
    </row>
    <row r="25" spans="1:11" ht="57.75" customHeight="1">
      <c r="A25" s="67" t="s">
        <v>113</v>
      </c>
      <c r="B25" s="67" t="s">
        <v>98</v>
      </c>
      <c r="C25" s="67" t="s">
        <v>100</v>
      </c>
      <c r="D25" s="67" t="s">
        <v>110</v>
      </c>
      <c r="E25" s="67" t="s">
        <v>87</v>
      </c>
      <c r="F25" s="67" t="s">
        <v>111</v>
      </c>
      <c r="G25" s="70" t="s">
        <v>119</v>
      </c>
      <c r="H25" s="67" t="s">
        <v>114</v>
      </c>
      <c r="I25" s="79">
        <f t="shared" si="2"/>
        <v>432.2</v>
      </c>
      <c r="J25" s="79">
        <f t="shared" si="2"/>
        <v>459</v>
      </c>
      <c r="K25" s="79">
        <f t="shared" si="2"/>
        <v>674.1</v>
      </c>
    </row>
    <row r="26" spans="1:11" ht="24">
      <c r="A26" s="67" t="s">
        <v>115</v>
      </c>
      <c r="B26" s="67" t="s">
        <v>98</v>
      </c>
      <c r="C26" s="67" t="s">
        <v>100</v>
      </c>
      <c r="D26" s="67" t="s">
        <v>110</v>
      </c>
      <c r="E26" s="67" t="s">
        <v>87</v>
      </c>
      <c r="F26" s="67" t="s">
        <v>111</v>
      </c>
      <c r="G26" s="70" t="s">
        <v>119</v>
      </c>
      <c r="H26" s="67" t="s">
        <v>116</v>
      </c>
      <c r="I26" s="79">
        <f ca="1">SUM('Приложение 2'!J27)</f>
        <v>432.2</v>
      </c>
      <c r="J26" s="79">
        <f ca="1">SUM('Приложение 2'!K27)</f>
        <v>459</v>
      </c>
      <c r="K26" s="79">
        <f ca="1">SUM('Приложение 2'!L27)</f>
        <v>674.1</v>
      </c>
    </row>
    <row r="27" spans="1:11" ht="24">
      <c r="A27" s="67" t="s">
        <v>118</v>
      </c>
      <c r="B27" s="67" t="s">
        <v>98</v>
      </c>
      <c r="C27" s="67" t="s">
        <v>100</v>
      </c>
      <c r="D27" s="67" t="s">
        <v>110</v>
      </c>
      <c r="E27" s="67" t="s">
        <v>87</v>
      </c>
      <c r="F27" s="67" t="s">
        <v>111</v>
      </c>
      <c r="G27" s="70">
        <v>44205</v>
      </c>
      <c r="H27" s="67"/>
      <c r="I27" s="79">
        <f t="shared" si="2"/>
        <v>235.1</v>
      </c>
      <c r="J27" s="79">
        <f t="shared" si="2"/>
        <v>209.9</v>
      </c>
      <c r="K27" s="79">
        <f t="shared" si="2"/>
        <v>209.9</v>
      </c>
    </row>
    <row r="28" spans="1:11" ht="57.75" customHeight="1">
      <c r="A28" s="67" t="s">
        <v>113</v>
      </c>
      <c r="B28" s="67" t="s">
        <v>98</v>
      </c>
      <c r="C28" s="67" t="s">
        <v>100</v>
      </c>
      <c r="D28" s="67" t="s">
        <v>110</v>
      </c>
      <c r="E28" s="67" t="s">
        <v>87</v>
      </c>
      <c r="F28" s="67" t="s">
        <v>111</v>
      </c>
      <c r="G28" s="70">
        <v>44205</v>
      </c>
      <c r="H28" s="67" t="s">
        <v>114</v>
      </c>
      <c r="I28" s="79">
        <f t="shared" si="2"/>
        <v>235.1</v>
      </c>
      <c r="J28" s="79">
        <f t="shared" si="2"/>
        <v>209.9</v>
      </c>
      <c r="K28" s="79">
        <f t="shared" si="2"/>
        <v>209.9</v>
      </c>
    </row>
    <row r="29" spans="1:11" ht="24">
      <c r="A29" s="67" t="s">
        <v>115</v>
      </c>
      <c r="B29" s="67" t="s">
        <v>98</v>
      </c>
      <c r="C29" s="67" t="s">
        <v>100</v>
      </c>
      <c r="D29" s="67" t="s">
        <v>110</v>
      </c>
      <c r="E29" s="67" t="s">
        <v>87</v>
      </c>
      <c r="F29" s="67" t="s">
        <v>111</v>
      </c>
      <c r="G29" s="70">
        <v>44205</v>
      </c>
      <c r="H29" s="67" t="s">
        <v>116</v>
      </c>
      <c r="I29" s="79">
        <f ca="1">SUM('Приложение 2'!J30)</f>
        <v>235.1</v>
      </c>
      <c r="J29" s="79">
        <f ca="1">SUM('Приложение 2'!K30)</f>
        <v>209.9</v>
      </c>
      <c r="K29" s="79">
        <f ca="1">SUM('Приложение 2'!L30)</f>
        <v>209.9</v>
      </c>
    </row>
    <row r="30" spans="1:11" ht="23.25" customHeight="1">
      <c r="A30" s="67" t="s">
        <v>105</v>
      </c>
      <c r="B30" s="67" t="s">
        <v>98</v>
      </c>
      <c r="C30" s="67" t="s">
        <v>100</v>
      </c>
      <c r="D30" s="67" t="s">
        <v>110</v>
      </c>
      <c r="E30" s="67" t="s">
        <v>87</v>
      </c>
      <c r="F30" s="67" t="s">
        <v>111</v>
      </c>
      <c r="G30" s="67" t="s">
        <v>121</v>
      </c>
      <c r="H30" s="67" t="s">
        <v>106</v>
      </c>
      <c r="I30" s="79">
        <f ca="1">SUM(I31)</f>
        <v>195.4</v>
      </c>
      <c r="J30" s="79">
        <f ca="1">SUM(J31)</f>
        <v>210.3</v>
      </c>
      <c r="K30" s="79">
        <f ca="1">SUM(K31)</f>
        <v>256.10000000000002</v>
      </c>
    </row>
    <row r="31" spans="1:11" ht="36">
      <c r="A31" s="67" t="s">
        <v>107</v>
      </c>
      <c r="B31" s="67" t="s">
        <v>98</v>
      </c>
      <c r="C31" s="67" t="s">
        <v>100</v>
      </c>
      <c r="D31" s="67" t="s">
        <v>110</v>
      </c>
      <c r="E31" s="67" t="s">
        <v>87</v>
      </c>
      <c r="F31" s="67" t="s">
        <v>111</v>
      </c>
      <c r="G31" s="67" t="s">
        <v>121</v>
      </c>
      <c r="H31" s="67" t="s">
        <v>108</v>
      </c>
      <c r="I31" s="79">
        <f ca="1">SUM('Приложение 2'!J33)</f>
        <v>195.4</v>
      </c>
      <c r="J31" s="79">
        <v>210.3</v>
      </c>
      <c r="K31" s="79">
        <v>256.10000000000002</v>
      </c>
    </row>
    <row r="32" spans="1:11">
      <c r="A32" s="67" t="s">
        <v>122</v>
      </c>
      <c r="B32" s="67" t="s">
        <v>98</v>
      </c>
      <c r="C32" s="67" t="s">
        <v>100</v>
      </c>
      <c r="D32" s="67" t="s">
        <v>110</v>
      </c>
      <c r="E32" s="67" t="s">
        <v>87</v>
      </c>
      <c r="F32" s="67" t="s">
        <v>111</v>
      </c>
      <c r="G32" s="70" t="s">
        <v>121</v>
      </c>
      <c r="H32" s="67" t="s">
        <v>123</v>
      </c>
      <c r="I32" s="79">
        <f ca="1">SUM(I33)</f>
        <v>6</v>
      </c>
      <c r="J32" s="79">
        <f ca="1">SUM(J33)</f>
        <v>6</v>
      </c>
      <c r="K32" s="79">
        <f ca="1">SUM(K33)</f>
        <v>6</v>
      </c>
    </row>
    <row r="33" spans="1:11">
      <c r="A33" s="67" t="s">
        <v>124</v>
      </c>
      <c r="B33" s="67" t="s">
        <v>98</v>
      </c>
      <c r="C33" s="67" t="s">
        <v>100</v>
      </c>
      <c r="D33" s="67" t="s">
        <v>110</v>
      </c>
      <c r="E33" s="67" t="s">
        <v>87</v>
      </c>
      <c r="F33" s="67" t="s">
        <v>111</v>
      </c>
      <c r="G33" s="70" t="s">
        <v>121</v>
      </c>
      <c r="H33" s="67" t="s">
        <v>125</v>
      </c>
      <c r="I33" s="79">
        <f ca="1">SUM('Приложение 2'!J35)</f>
        <v>6</v>
      </c>
      <c r="J33" s="79">
        <f ca="1">SUM('Приложение 2'!K35)</f>
        <v>6</v>
      </c>
      <c r="K33" s="79">
        <f ca="1">SUM('Приложение 2'!L35)</f>
        <v>6</v>
      </c>
    </row>
    <row r="34" spans="1:11">
      <c r="A34" s="67" t="s">
        <v>126</v>
      </c>
      <c r="B34" s="67" t="s">
        <v>98</v>
      </c>
      <c r="C34" s="67" t="s">
        <v>93</v>
      </c>
      <c r="D34" s="67"/>
      <c r="E34" s="67"/>
      <c r="F34" s="67"/>
      <c r="G34" s="67"/>
      <c r="H34" s="67"/>
      <c r="I34" s="80">
        <f t="shared" ref="I34:K38" si="3">SUM(I35)</f>
        <v>0.1</v>
      </c>
      <c r="J34" s="80">
        <f t="shared" si="3"/>
        <v>0.1</v>
      </c>
      <c r="K34" s="80">
        <f t="shared" si="3"/>
        <v>0.1</v>
      </c>
    </row>
    <row r="35" spans="1:11" ht="24">
      <c r="A35" s="67" t="s">
        <v>127</v>
      </c>
      <c r="B35" s="67" t="s">
        <v>98</v>
      </c>
      <c r="C35" s="67" t="s">
        <v>93</v>
      </c>
      <c r="D35" s="67" t="s">
        <v>128</v>
      </c>
      <c r="E35" s="67"/>
      <c r="F35" s="67"/>
      <c r="G35" s="70"/>
      <c r="H35" s="67"/>
      <c r="I35" s="79">
        <f t="shared" si="3"/>
        <v>0.1</v>
      </c>
      <c r="J35" s="79">
        <f t="shared" si="3"/>
        <v>0.1</v>
      </c>
      <c r="K35" s="79">
        <f t="shared" si="3"/>
        <v>0.1</v>
      </c>
    </row>
    <row r="36" spans="1:11" ht="36">
      <c r="A36" s="67" t="s">
        <v>129</v>
      </c>
      <c r="B36" s="67" t="s">
        <v>98</v>
      </c>
      <c r="C36" s="67" t="s">
        <v>93</v>
      </c>
      <c r="D36" s="67" t="s">
        <v>128</v>
      </c>
      <c r="E36" s="67" t="s">
        <v>86</v>
      </c>
      <c r="F36" s="67" t="s">
        <v>111</v>
      </c>
      <c r="G36" s="70"/>
      <c r="H36" s="67"/>
      <c r="I36" s="79">
        <f t="shared" si="3"/>
        <v>0.1</v>
      </c>
      <c r="J36" s="79">
        <f t="shared" si="3"/>
        <v>0.1</v>
      </c>
      <c r="K36" s="79">
        <f t="shared" si="3"/>
        <v>0.1</v>
      </c>
    </row>
    <row r="37" spans="1:11" ht="36">
      <c r="A37" s="67" t="s">
        <v>201</v>
      </c>
      <c r="B37" s="67" t="s">
        <v>98</v>
      </c>
      <c r="C37" s="67" t="s">
        <v>93</v>
      </c>
      <c r="D37" s="67" t="s">
        <v>128</v>
      </c>
      <c r="E37" s="67" t="s">
        <v>86</v>
      </c>
      <c r="F37" s="67" t="s">
        <v>111</v>
      </c>
      <c r="G37" s="70" t="s">
        <v>130</v>
      </c>
      <c r="H37" s="67"/>
      <c r="I37" s="79">
        <f t="shared" si="3"/>
        <v>0.1</v>
      </c>
      <c r="J37" s="79">
        <f t="shared" si="3"/>
        <v>0.1</v>
      </c>
      <c r="K37" s="79">
        <f t="shared" si="3"/>
        <v>0.1</v>
      </c>
    </row>
    <row r="38" spans="1:11">
      <c r="A38" s="67" t="s">
        <v>122</v>
      </c>
      <c r="B38" s="67" t="s">
        <v>98</v>
      </c>
      <c r="C38" s="67" t="s">
        <v>93</v>
      </c>
      <c r="D38" s="67" t="s">
        <v>128</v>
      </c>
      <c r="E38" s="67" t="s">
        <v>86</v>
      </c>
      <c r="F38" s="67" t="s">
        <v>111</v>
      </c>
      <c r="G38" s="70" t="s">
        <v>130</v>
      </c>
      <c r="H38" s="67" t="s">
        <v>123</v>
      </c>
      <c r="I38" s="79">
        <f t="shared" si="3"/>
        <v>0.1</v>
      </c>
      <c r="J38" s="79">
        <f t="shared" si="3"/>
        <v>0.1</v>
      </c>
      <c r="K38" s="79">
        <f t="shared" si="3"/>
        <v>0.1</v>
      </c>
    </row>
    <row r="39" spans="1:11">
      <c r="A39" s="67" t="s">
        <v>131</v>
      </c>
      <c r="B39" s="67" t="s">
        <v>98</v>
      </c>
      <c r="C39" s="67" t="s">
        <v>93</v>
      </c>
      <c r="D39" s="67" t="s">
        <v>128</v>
      </c>
      <c r="E39" s="67" t="s">
        <v>86</v>
      </c>
      <c r="F39" s="67" t="s">
        <v>111</v>
      </c>
      <c r="G39" s="70" t="s">
        <v>130</v>
      </c>
      <c r="H39" s="67" t="s">
        <v>132</v>
      </c>
      <c r="I39" s="79">
        <f ca="1">SUM('Приложение 2'!J41)</f>
        <v>0.1</v>
      </c>
      <c r="J39" s="79">
        <f ca="1">SUM('Приложение 2'!K41)</f>
        <v>0.1</v>
      </c>
      <c r="K39" s="79">
        <f ca="1">SUM('Приложение 2'!L41)</f>
        <v>0.1</v>
      </c>
    </row>
    <row r="40" spans="1:11">
      <c r="A40" s="64" t="s">
        <v>133</v>
      </c>
      <c r="B40" s="64" t="s">
        <v>109</v>
      </c>
      <c r="C40" s="64"/>
      <c r="D40" s="64"/>
      <c r="E40" s="64"/>
      <c r="F40" s="64"/>
      <c r="G40" s="83"/>
      <c r="H40" s="64"/>
      <c r="I40" s="78">
        <f t="shared" ref="I40:K43" si="4">SUM(I41)</f>
        <v>151.79999999999998</v>
      </c>
      <c r="J40" s="78">
        <f t="shared" si="4"/>
        <v>159.79999999999998</v>
      </c>
      <c r="K40" s="78">
        <f t="shared" si="4"/>
        <v>175.3</v>
      </c>
    </row>
    <row r="41" spans="1:11">
      <c r="A41" s="67" t="s">
        <v>134</v>
      </c>
      <c r="B41" s="67" t="s">
        <v>109</v>
      </c>
      <c r="C41" s="67" t="s">
        <v>102</v>
      </c>
      <c r="D41" s="67"/>
      <c r="E41" s="67"/>
      <c r="F41" s="67"/>
      <c r="G41" s="70"/>
      <c r="H41" s="67"/>
      <c r="I41" s="79">
        <f t="shared" si="4"/>
        <v>151.79999999999998</v>
      </c>
      <c r="J41" s="79">
        <f t="shared" si="4"/>
        <v>159.79999999999998</v>
      </c>
      <c r="K41" s="79">
        <f t="shared" si="4"/>
        <v>175.3</v>
      </c>
    </row>
    <row r="42" spans="1:11" ht="60">
      <c r="A42" s="67" t="s">
        <v>191</v>
      </c>
      <c r="B42" s="67" t="s">
        <v>109</v>
      </c>
      <c r="C42" s="67" t="s">
        <v>102</v>
      </c>
      <c r="D42" s="67" t="s">
        <v>135</v>
      </c>
      <c r="E42" s="67" t="s">
        <v>181</v>
      </c>
      <c r="F42" s="67"/>
      <c r="G42" s="70"/>
      <c r="H42" s="67"/>
      <c r="I42" s="79">
        <f t="shared" si="4"/>
        <v>151.79999999999998</v>
      </c>
      <c r="J42" s="79">
        <f t="shared" si="4"/>
        <v>159.79999999999998</v>
      </c>
      <c r="K42" s="79">
        <f t="shared" si="4"/>
        <v>175.3</v>
      </c>
    </row>
    <row r="43" spans="1:11" ht="24">
      <c r="A43" s="67" t="s">
        <v>136</v>
      </c>
      <c r="B43" s="67" t="s">
        <v>109</v>
      </c>
      <c r="C43" s="67" t="s">
        <v>102</v>
      </c>
      <c r="D43" s="67" t="s">
        <v>135</v>
      </c>
      <c r="E43" s="67" t="s">
        <v>181</v>
      </c>
      <c r="F43" s="67" t="s">
        <v>98</v>
      </c>
      <c r="G43" s="70"/>
      <c r="H43" s="67"/>
      <c r="I43" s="79">
        <f t="shared" si="4"/>
        <v>151.79999999999998</v>
      </c>
      <c r="J43" s="79">
        <f t="shared" si="4"/>
        <v>159.79999999999998</v>
      </c>
      <c r="K43" s="79">
        <f t="shared" si="4"/>
        <v>175.3</v>
      </c>
    </row>
    <row r="44" spans="1:11" ht="36">
      <c r="A44" s="67" t="s">
        <v>137</v>
      </c>
      <c r="B44" s="67" t="s">
        <v>109</v>
      </c>
      <c r="C44" s="67" t="s">
        <v>102</v>
      </c>
      <c r="D44" s="67" t="s">
        <v>135</v>
      </c>
      <c r="E44" s="67" t="s">
        <v>181</v>
      </c>
      <c r="F44" s="67" t="s">
        <v>98</v>
      </c>
      <c r="G44" s="70" t="s">
        <v>138</v>
      </c>
      <c r="H44" s="67"/>
      <c r="I44" s="79">
        <f>SUM(I45+I47)</f>
        <v>151.79999999999998</v>
      </c>
      <c r="J44" s="79">
        <f>SUM(J45+J47)</f>
        <v>159.79999999999998</v>
      </c>
      <c r="K44" s="79">
        <f>SUM(K45+K47)</f>
        <v>175.3</v>
      </c>
    </row>
    <row r="45" spans="1:11" ht="60.75" customHeight="1">
      <c r="A45" s="67" t="s">
        <v>113</v>
      </c>
      <c r="B45" s="67" t="s">
        <v>109</v>
      </c>
      <c r="C45" s="67" t="s">
        <v>102</v>
      </c>
      <c r="D45" s="67" t="s">
        <v>135</v>
      </c>
      <c r="E45" s="67" t="s">
        <v>181</v>
      </c>
      <c r="F45" s="67" t="s">
        <v>98</v>
      </c>
      <c r="G45" s="70" t="s">
        <v>138</v>
      </c>
      <c r="H45" s="67" t="s">
        <v>114</v>
      </c>
      <c r="I45" s="79">
        <f>SUM(I46)</f>
        <v>140.19999999999999</v>
      </c>
      <c r="J45" s="79">
        <f>SUM(J46)</f>
        <v>145.69999999999999</v>
      </c>
      <c r="K45" s="79">
        <f>SUM(K46)</f>
        <v>159.80000000000001</v>
      </c>
    </row>
    <row r="46" spans="1:11" ht="24">
      <c r="A46" s="67" t="s">
        <v>115</v>
      </c>
      <c r="B46" s="67" t="s">
        <v>109</v>
      </c>
      <c r="C46" s="67" t="s">
        <v>102</v>
      </c>
      <c r="D46" s="67" t="s">
        <v>135</v>
      </c>
      <c r="E46" s="67" t="s">
        <v>181</v>
      </c>
      <c r="F46" s="67" t="s">
        <v>98</v>
      </c>
      <c r="G46" s="67" t="s">
        <v>138</v>
      </c>
      <c r="H46" s="67" t="s">
        <v>116</v>
      </c>
      <c r="I46" s="79">
        <f ca="1">SUM('Приложение 2'!J48)</f>
        <v>140.19999999999999</v>
      </c>
      <c r="J46" s="79">
        <f ca="1">SUM('Приложение 2'!K48)</f>
        <v>145.69999999999999</v>
      </c>
      <c r="K46" s="79">
        <f ca="1">SUM('Приложение 2'!L48)</f>
        <v>159.80000000000001</v>
      </c>
    </row>
    <row r="47" spans="1:11" ht="22.5" customHeight="1">
      <c r="A47" s="67" t="s">
        <v>105</v>
      </c>
      <c r="B47" s="67" t="s">
        <v>109</v>
      </c>
      <c r="C47" s="67" t="s">
        <v>102</v>
      </c>
      <c r="D47" s="67" t="s">
        <v>135</v>
      </c>
      <c r="E47" s="67" t="s">
        <v>181</v>
      </c>
      <c r="F47" s="67" t="s">
        <v>98</v>
      </c>
      <c r="G47" s="70" t="s">
        <v>138</v>
      </c>
      <c r="H47" s="67" t="s">
        <v>106</v>
      </c>
      <c r="I47" s="79">
        <f ca="1">SUM(I48)</f>
        <v>11.6</v>
      </c>
      <c r="J47" s="79">
        <f ca="1">SUM(J48)</f>
        <v>14.1</v>
      </c>
      <c r="K47" s="79">
        <f ca="1">SUM(K48)</f>
        <v>15.5</v>
      </c>
    </row>
    <row r="48" spans="1:11" ht="36">
      <c r="A48" s="67" t="s">
        <v>107</v>
      </c>
      <c r="B48" s="67" t="s">
        <v>109</v>
      </c>
      <c r="C48" s="67" t="s">
        <v>102</v>
      </c>
      <c r="D48" s="67" t="s">
        <v>135</v>
      </c>
      <c r="E48" s="67" t="s">
        <v>181</v>
      </c>
      <c r="F48" s="67" t="s">
        <v>98</v>
      </c>
      <c r="G48" s="70" t="s">
        <v>138</v>
      </c>
      <c r="H48" s="67" t="s">
        <v>108</v>
      </c>
      <c r="I48" s="79">
        <f ca="1">SUM('Приложение 2'!J50)</f>
        <v>11.6</v>
      </c>
      <c r="J48" s="79">
        <f ca="1">SUM('Приложение 2'!K50)</f>
        <v>14.1</v>
      </c>
      <c r="K48" s="79">
        <f ca="1">SUM('Приложение 2'!L50)</f>
        <v>15.5</v>
      </c>
    </row>
    <row r="49" spans="1:12" ht="16.5" customHeight="1">
      <c r="A49" s="85" t="s">
        <v>139</v>
      </c>
      <c r="B49" s="89" t="s">
        <v>102</v>
      </c>
      <c r="C49" s="90"/>
      <c r="D49" s="90"/>
      <c r="E49" s="66"/>
      <c r="F49" s="66"/>
      <c r="G49" s="66"/>
      <c r="H49" s="84"/>
      <c r="I49" s="78">
        <f>I50</f>
        <v>0</v>
      </c>
      <c r="J49" s="78">
        <f>J50</f>
        <v>0</v>
      </c>
      <c r="K49" s="78">
        <f>K50</f>
        <v>0</v>
      </c>
      <c r="L49" s="77"/>
    </row>
    <row r="50" spans="1:12" ht="51">
      <c r="A50" s="86" t="s">
        <v>140</v>
      </c>
      <c r="B50" s="91" t="s">
        <v>102</v>
      </c>
      <c r="C50" s="91" t="s">
        <v>92</v>
      </c>
      <c r="D50" s="92"/>
      <c r="E50" s="65"/>
      <c r="F50" s="65"/>
      <c r="G50" s="65"/>
      <c r="H50" s="65"/>
      <c r="I50" s="79"/>
      <c r="J50" s="79"/>
      <c r="K50" s="79"/>
      <c r="L50" s="79"/>
    </row>
    <row r="51" spans="1:12" ht="84">
      <c r="A51" s="87" t="s">
        <v>266</v>
      </c>
      <c r="B51" s="93" t="s">
        <v>102</v>
      </c>
      <c r="C51" s="93" t="s">
        <v>92</v>
      </c>
      <c r="D51" s="65" t="s">
        <v>128</v>
      </c>
      <c r="E51" s="65"/>
      <c r="F51" s="65"/>
      <c r="G51" s="65"/>
      <c r="H51" s="65"/>
      <c r="I51" s="79"/>
      <c r="J51" s="79"/>
      <c r="K51" s="79"/>
      <c r="L51" s="79"/>
    </row>
    <row r="52" spans="1:12">
      <c r="A52" s="76" t="s">
        <v>141</v>
      </c>
      <c r="B52" s="93" t="s">
        <v>102</v>
      </c>
      <c r="C52" s="93" t="s">
        <v>92</v>
      </c>
      <c r="D52" s="65" t="s">
        <v>128</v>
      </c>
      <c r="E52" s="65" t="s">
        <v>86</v>
      </c>
      <c r="F52" s="65"/>
      <c r="G52" s="65"/>
      <c r="H52" s="65"/>
      <c r="I52" s="79"/>
      <c r="J52" s="79"/>
      <c r="K52" s="79"/>
      <c r="L52" s="79"/>
    </row>
    <row r="53" spans="1:12" ht="35.25" customHeight="1">
      <c r="A53" s="67" t="s">
        <v>142</v>
      </c>
      <c r="B53" s="65" t="s">
        <v>102</v>
      </c>
      <c r="C53" s="65" t="s">
        <v>92</v>
      </c>
      <c r="D53" s="65" t="s">
        <v>128</v>
      </c>
      <c r="E53" s="65" t="s">
        <v>86</v>
      </c>
      <c r="F53" s="65" t="s">
        <v>111</v>
      </c>
      <c r="G53" s="65" t="s">
        <v>143</v>
      </c>
      <c r="H53" s="65"/>
      <c r="I53" s="79"/>
      <c r="J53" s="79"/>
      <c r="K53" s="79"/>
      <c r="L53" s="79"/>
    </row>
    <row r="54" spans="1:12" ht="36">
      <c r="A54" s="67" t="s">
        <v>105</v>
      </c>
      <c r="B54" s="65" t="s">
        <v>102</v>
      </c>
      <c r="C54" s="65" t="s">
        <v>92</v>
      </c>
      <c r="D54" s="65" t="s">
        <v>128</v>
      </c>
      <c r="E54" s="65" t="s">
        <v>86</v>
      </c>
      <c r="F54" s="65" t="s">
        <v>111</v>
      </c>
      <c r="G54" s="65" t="s">
        <v>143</v>
      </c>
      <c r="H54" s="65" t="s">
        <v>106</v>
      </c>
      <c r="I54" s="79"/>
      <c r="J54" s="79"/>
      <c r="K54" s="79"/>
      <c r="L54" s="79"/>
    </row>
    <row r="55" spans="1:12" ht="36">
      <c r="A55" s="87" t="s">
        <v>144</v>
      </c>
      <c r="B55" s="65" t="s">
        <v>102</v>
      </c>
      <c r="C55" s="65" t="s">
        <v>92</v>
      </c>
      <c r="D55" s="65" t="s">
        <v>128</v>
      </c>
      <c r="E55" s="65" t="s">
        <v>86</v>
      </c>
      <c r="F55" s="65" t="s">
        <v>111</v>
      </c>
      <c r="G55" s="65" t="s">
        <v>143</v>
      </c>
      <c r="H55" s="65" t="s">
        <v>145</v>
      </c>
      <c r="I55" s="79"/>
      <c r="J55" s="79"/>
      <c r="K55" s="79"/>
      <c r="L55" s="79"/>
    </row>
    <row r="56" spans="1:12">
      <c r="A56" s="64" t="s">
        <v>146</v>
      </c>
      <c r="B56" s="64" t="s">
        <v>100</v>
      </c>
      <c r="C56" s="64"/>
      <c r="D56" s="64"/>
      <c r="E56" s="64"/>
      <c r="F56" s="64"/>
      <c r="G56" s="64"/>
      <c r="H56" s="94"/>
      <c r="I56" s="78">
        <f>I57</f>
        <v>518.1</v>
      </c>
      <c r="J56" s="78">
        <f>J57</f>
        <v>533.6</v>
      </c>
      <c r="K56" s="78">
        <f>K57</f>
        <v>549.1</v>
      </c>
    </row>
    <row r="57" spans="1:12">
      <c r="A57" s="67" t="s">
        <v>147</v>
      </c>
      <c r="B57" s="67" t="s">
        <v>100</v>
      </c>
      <c r="C57" s="67" t="s">
        <v>148</v>
      </c>
      <c r="D57" s="67"/>
      <c r="E57" s="67"/>
      <c r="F57" s="67"/>
      <c r="G57" s="67"/>
      <c r="H57" s="95"/>
      <c r="I57" s="79">
        <f>SUM(I58)</f>
        <v>518.1</v>
      </c>
      <c r="J57" s="79">
        <f>SUM(J58)</f>
        <v>533.6</v>
      </c>
      <c r="K57" s="79">
        <f>SUM(K58)</f>
        <v>549.1</v>
      </c>
    </row>
    <row r="58" spans="1:12" ht="60">
      <c r="A58" s="67" t="s">
        <v>149</v>
      </c>
      <c r="B58" s="67" t="s">
        <v>100</v>
      </c>
      <c r="C58" s="67" t="s">
        <v>148</v>
      </c>
      <c r="D58" s="67">
        <v>89</v>
      </c>
      <c r="E58" s="67">
        <v>1</v>
      </c>
      <c r="F58" s="67"/>
      <c r="G58" s="70"/>
      <c r="H58" s="67"/>
      <c r="I58" s="79">
        <f>I59</f>
        <v>518.1</v>
      </c>
      <c r="J58" s="79">
        <f>J59</f>
        <v>533.6</v>
      </c>
      <c r="K58" s="79">
        <f>K59</f>
        <v>549.1</v>
      </c>
    </row>
    <row r="59" spans="1:12" ht="48">
      <c r="A59" s="67" t="s">
        <v>268</v>
      </c>
      <c r="B59" s="67" t="s">
        <v>100</v>
      </c>
      <c r="C59" s="67" t="s">
        <v>148</v>
      </c>
      <c r="D59" s="67">
        <v>89</v>
      </c>
      <c r="E59" s="67">
        <v>1</v>
      </c>
      <c r="F59" s="65" t="s">
        <v>111</v>
      </c>
      <c r="G59" s="70"/>
      <c r="H59" s="67"/>
      <c r="I59" s="79">
        <f t="shared" ref="I59:K61" si="5">SUM(I60)</f>
        <v>518.1</v>
      </c>
      <c r="J59" s="79">
        <f t="shared" si="5"/>
        <v>533.6</v>
      </c>
      <c r="K59" s="79">
        <f t="shared" si="5"/>
        <v>549.1</v>
      </c>
    </row>
    <row r="60" spans="1:12" ht="36">
      <c r="A60" s="67" t="s">
        <v>150</v>
      </c>
      <c r="B60" s="67" t="s">
        <v>100</v>
      </c>
      <c r="C60" s="67" t="s">
        <v>148</v>
      </c>
      <c r="D60" s="67">
        <v>89</v>
      </c>
      <c r="E60" s="67">
        <v>1</v>
      </c>
      <c r="F60" s="65" t="s">
        <v>111</v>
      </c>
      <c r="G60" s="70">
        <v>44102</v>
      </c>
      <c r="H60" s="67"/>
      <c r="I60" s="79">
        <f t="shared" si="5"/>
        <v>518.1</v>
      </c>
      <c r="J60" s="79">
        <f t="shared" si="5"/>
        <v>533.6</v>
      </c>
      <c r="K60" s="79">
        <f t="shared" si="5"/>
        <v>549.1</v>
      </c>
    </row>
    <row r="61" spans="1:12" ht="24" customHeight="1">
      <c r="A61" s="67" t="s">
        <v>105</v>
      </c>
      <c r="B61" s="67" t="s">
        <v>100</v>
      </c>
      <c r="C61" s="67" t="s">
        <v>148</v>
      </c>
      <c r="D61" s="67">
        <v>89</v>
      </c>
      <c r="E61" s="67">
        <v>1</v>
      </c>
      <c r="F61" s="65" t="s">
        <v>111</v>
      </c>
      <c r="G61" s="67">
        <v>44102</v>
      </c>
      <c r="H61" s="67" t="s">
        <v>106</v>
      </c>
      <c r="I61" s="79">
        <f t="shared" si="5"/>
        <v>518.1</v>
      </c>
      <c r="J61" s="79">
        <f t="shared" si="5"/>
        <v>533.6</v>
      </c>
      <c r="K61" s="79">
        <f t="shared" si="5"/>
        <v>549.1</v>
      </c>
    </row>
    <row r="62" spans="1:12" ht="36">
      <c r="A62" s="67" t="s">
        <v>107</v>
      </c>
      <c r="B62" s="67" t="s">
        <v>100</v>
      </c>
      <c r="C62" s="67" t="s">
        <v>148</v>
      </c>
      <c r="D62" s="67">
        <v>89</v>
      </c>
      <c r="E62" s="67">
        <v>1</v>
      </c>
      <c r="F62" s="65" t="s">
        <v>111</v>
      </c>
      <c r="G62" s="67">
        <v>44102</v>
      </c>
      <c r="H62" s="67" t="s">
        <v>108</v>
      </c>
      <c r="I62" s="79">
        <f ca="1">'Приложение 2'!J64</f>
        <v>518.1</v>
      </c>
      <c r="J62" s="79">
        <f ca="1">'Приложение 2'!K64</f>
        <v>533.6</v>
      </c>
      <c r="K62" s="79">
        <f ca="1">'Приложение 2'!L64</f>
        <v>549.1</v>
      </c>
    </row>
    <row r="63" spans="1:12">
      <c r="A63" s="64" t="s">
        <v>152</v>
      </c>
      <c r="B63" s="64" t="s">
        <v>153</v>
      </c>
      <c r="C63" s="64"/>
      <c r="D63" s="64"/>
      <c r="E63" s="64"/>
      <c r="F63" s="64"/>
      <c r="G63" s="64"/>
      <c r="H63" s="64"/>
      <c r="I63" s="78">
        <f>I64</f>
        <v>342.3</v>
      </c>
      <c r="J63" s="78">
        <f>J64</f>
        <v>356</v>
      </c>
      <c r="K63" s="78">
        <f>K64</f>
        <v>370.3</v>
      </c>
    </row>
    <row r="64" spans="1:12">
      <c r="A64" s="67" t="s">
        <v>154</v>
      </c>
      <c r="B64" s="67" t="s">
        <v>153</v>
      </c>
      <c r="C64" s="67" t="s">
        <v>102</v>
      </c>
      <c r="D64" s="67"/>
      <c r="E64" s="67"/>
      <c r="F64" s="67"/>
      <c r="G64" s="70"/>
      <c r="H64" s="67"/>
      <c r="I64" s="79">
        <v>342.3</v>
      </c>
      <c r="J64" s="79">
        <f t="shared" ref="J64:K66" si="6">J65</f>
        <v>356</v>
      </c>
      <c r="K64" s="79">
        <f t="shared" si="6"/>
        <v>370.3</v>
      </c>
    </row>
    <row r="65" spans="1:12" ht="60">
      <c r="A65" s="67" t="s">
        <v>278</v>
      </c>
      <c r="B65" s="67" t="s">
        <v>153</v>
      </c>
      <c r="C65" s="67" t="s">
        <v>102</v>
      </c>
      <c r="D65" s="67">
        <v>89</v>
      </c>
      <c r="E65" s="67"/>
      <c r="F65" s="67"/>
      <c r="G65" s="70"/>
      <c r="H65" s="67"/>
      <c r="I65" s="79">
        <v>342.3</v>
      </c>
      <c r="J65" s="79">
        <f t="shared" si="6"/>
        <v>356</v>
      </c>
      <c r="K65" s="79">
        <f t="shared" si="6"/>
        <v>370.3</v>
      </c>
    </row>
    <row r="66" spans="1:12">
      <c r="A66" s="67" t="s">
        <v>155</v>
      </c>
      <c r="B66" s="67" t="s">
        <v>153</v>
      </c>
      <c r="C66" s="67" t="s">
        <v>102</v>
      </c>
      <c r="D66" s="67">
        <v>89</v>
      </c>
      <c r="E66" s="67" t="s">
        <v>86</v>
      </c>
      <c r="F66" s="67"/>
      <c r="G66" s="70"/>
      <c r="H66" s="67"/>
      <c r="I66" s="79">
        <v>342.3</v>
      </c>
      <c r="J66" s="79">
        <f t="shared" si="6"/>
        <v>356</v>
      </c>
      <c r="K66" s="79">
        <f t="shared" si="6"/>
        <v>370.3</v>
      </c>
    </row>
    <row r="67" spans="1:12" ht="38.25" customHeight="1">
      <c r="A67" s="67" t="s">
        <v>183</v>
      </c>
      <c r="B67" s="67" t="s">
        <v>153</v>
      </c>
      <c r="C67" s="67" t="s">
        <v>102</v>
      </c>
      <c r="D67" s="67">
        <v>89</v>
      </c>
      <c r="E67" s="67" t="s">
        <v>86</v>
      </c>
      <c r="F67" s="65" t="s">
        <v>111</v>
      </c>
      <c r="G67" s="70"/>
      <c r="H67" s="67"/>
      <c r="I67" s="79">
        <v>342.3</v>
      </c>
      <c r="J67" s="79">
        <f t="shared" ref="J67:K69" si="7">SUM(J68)</f>
        <v>356</v>
      </c>
      <c r="K67" s="79">
        <f t="shared" si="7"/>
        <v>370.3</v>
      </c>
    </row>
    <row r="68" spans="1:12">
      <c r="A68" s="67" t="s">
        <v>156</v>
      </c>
      <c r="B68" s="67" t="s">
        <v>153</v>
      </c>
      <c r="C68" s="67" t="s">
        <v>102</v>
      </c>
      <c r="D68" s="67">
        <v>89</v>
      </c>
      <c r="E68" s="67" t="s">
        <v>86</v>
      </c>
      <c r="F68" s="65" t="s">
        <v>111</v>
      </c>
      <c r="G68" s="70" t="s">
        <v>157</v>
      </c>
      <c r="H68" s="67"/>
      <c r="I68" s="79">
        <v>342.3</v>
      </c>
      <c r="J68" s="79">
        <f t="shared" si="7"/>
        <v>356</v>
      </c>
      <c r="K68" s="79">
        <f t="shared" si="7"/>
        <v>370.3</v>
      </c>
    </row>
    <row r="69" spans="1:12" ht="22.5" customHeight="1">
      <c r="A69" s="67" t="s">
        <v>105</v>
      </c>
      <c r="B69" s="67" t="s">
        <v>153</v>
      </c>
      <c r="C69" s="67" t="s">
        <v>102</v>
      </c>
      <c r="D69" s="67">
        <v>89</v>
      </c>
      <c r="E69" s="67" t="s">
        <v>86</v>
      </c>
      <c r="F69" s="65" t="s">
        <v>111</v>
      </c>
      <c r="G69" s="70" t="s">
        <v>157</v>
      </c>
      <c r="H69" s="67" t="s">
        <v>106</v>
      </c>
      <c r="I69" s="79">
        <v>342.3</v>
      </c>
      <c r="J69" s="79">
        <f t="shared" si="7"/>
        <v>356</v>
      </c>
      <c r="K69" s="79">
        <f t="shared" si="7"/>
        <v>370.3</v>
      </c>
    </row>
    <row r="70" spans="1:12" ht="36">
      <c r="A70" s="67" t="s">
        <v>107</v>
      </c>
      <c r="B70" s="67" t="s">
        <v>153</v>
      </c>
      <c r="C70" s="67" t="s">
        <v>102</v>
      </c>
      <c r="D70" s="67">
        <v>89</v>
      </c>
      <c r="E70" s="67" t="s">
        <v>86</v>
      </c>
      <c r="F70" s="67">
        <v>0</v>
      </c>
      <c r="G70" s="67" t="s">
        <v>157</v>
      </c>
      <c r="H70" s="67" t="s">
        <v>108</v>
      </c>
      <c r="I70" s="79">
        <v>342.3</v>
      </c>
      <c r="J70" s="79">
        <v>356</v>
      </c>
      <c r="K70" s="79">
        <v>370.3</v>
      </c>
    </row>
    <row r="71" spans="1:12" ht="60">
      <c r="A71" s="76" t="s">
        <v>270</v>
      </c>
      <c r="B71" s="93" t="s">
        <v>153</v>
      </c>
      <c r="C71" s="93" t="s">
        <v>102</v>
      </c>
      <c r="D71" s="65" t="s">
        <v>128</v>
      </c>
      <c r="E71" s="65"/>
      <c r="F71" s="65"/>
      <c r="G71" s="65"/>
      <c r="H71" s="65"/>
      <c r="I71" s="79"/>
      <c r="J71" s="79"/>
      <c r="K71" s="79"/>
      <c r="L71" s="79"/>
    </row>
    <row r="72" spans="1:12">
      <c r="A72" s="76" t="s">
        <v>155</v>
      </c>
      <c r="B72" s="93" t="s">
        <v>153</v>
      </c>
      <c r="C72" s="93" t="s">
        <v>102</v>
      </c>
      <c r="D72" s="65" t="s">
        <v>128</v>
      </c>
      <c r="E72" s="65" t="s">
        <v>86</v>
      </c>
      <c r="F72" s="65"/>
      <c r="G72" s="65"/>
      <c r="H72" s="65"/>
      <c r="I72" s="79"/>
      <c r="J72" s="79"/>
      <c r="K72" s="79"/>
      <c r="L72" s="79"/>
    </row>
    <row r="73" spans="1:12" ht="12.75" customHeight="1">
      <c r="A73" s="87" t="s">
        <v>158</v>
      </c>
      <c r="B73" s="65" t="s">
        <v>153</v>
      </c>
      <c r="C73" s="65" t="s">
        <v>102</v>
      </c>
      <c r="D73" s="65" t="s">
        <v>128</v>
      </c>
      <c r="E73" s="65" t="s">
        <v>86</v>
      </c>
      <c r="F73" s="65" t="s">
        <v>111</v>
      </c>
      <c r="G73" s="65" t="s">
        <v>157</v>
      </c>
      <c r="H73" s="65"/>
      <c r="I73" s="79"/>
      <c r="J73" s="79"/>
      <c r="K73" s="79"/>
      <c r="L73" s="79"/>
    </row>
    <row r="74" spans="1:12" ht="24">
      <c r="A74" s="87" t="s">
        <v>159</v>
      </c>
      <c r="B74" s="65" t="s">
        <v>153</v>
      </c>
      <c r="C74" s="65" t="s">
        <v>102</v>
      </c>
      <c r="D74" s="65" t="s">
        <v>128</v>
      </c>
      <c r="E74" s="65" t="s">
        <v>86</v>
      </c>
      <c r="F74" s="65" t="s">
        <v>111</v>
      </c>
      <c r="G74" s="65" t="s">
        <v>157</v>
      </c>
      <c r="H74" s="65" t="s">
        <v>106</v>
      </c>
      <c r="I74" s="79"/>
      <c r="J74" s="79"/>
      <c r="K74" s="79"/>
      <c r="L74" s="79"/>
    </row>
    <row r="75" spans="1:12" ht="36">
      <c r="A75" s="67" t="s">
        <v>107</v>
      </c>
      <c r="B75" s="65" t="s">
        <v>153</v>
      </c>
      <c r="C75" s="65" t="s">
        <v>102</v>
      </c>
      <c r="D75" s="65" t="s">
        <v>128</v>
      </c>
      <c r="E75" s="65" t="s">
        <v>86</v>
      </c>
      <c r="F75" s="65" t="s">
        <v>111</v>
      </c>
      <c r="G75" s="65" t="s">
        <v>157</v>
      </c>
      <c r="H75" s="65" t="s">
        <v>108</v>
      </c>
      <c r="I75" s="79"/>
      <c r="J75" s="79"/>
      <c r="K75" s="79"/>
      <c r="L75" s="79"/>
    </row>
    <row r="76" spans="1:12" ht="12.75" customHeight="1">
      <c r="A76" s="67" t="s">
        <v>156</v>
      </c>
      <c r="B76" s="65" t="s">
        <v>153</v>
      </c>
      <c r="C76" s="65" t="s">
        <v>102</v>
      </c>
      <c r="D76" s="65" t="s">
        <v>128</v>
      </c>
      <c r="E76" s="65" t="s">
        <v>86</v>
      </c>
      <c r="F76" s="65" t="s">
        <v>111</v>
      </c>
      <c r="G76" s="65" t="s">
        <v>160</v>
      </c>
      <c r="H76" s="65"/>
      <c r="I76" s="79"/>
      <c r="J76" s="79"/>
      <c r="K76" s="79"/>
      <c r="L76" s="79"/>
    </row>
    <row r="77" spans="1:12" ht="36">
      <c r="A77" s="67" t="s">
        <v>105</v>
      </c>
      <c r="B77" s="65" t="s">
        <v>153</v>
      </c>
      <c r="C77" s="65" t="s">
        <v>102</v>
      </c>
      <c r="D77" s="65" t="s">
        <v>128</v>
      </c>
      <c r="E77" s="65" t="s">
        <v>86</v>
      </c>
      <c r="F77" s="65" t="s">
        <v>111</v>
      </c>
      <c r="G77" s="65" t="s">
        <v>160</v>
      </c>
      <c r="H77" s="65" t="s">
        <v>106</v>
      </c>
      <c r="I77" s="79"/>
      <c r="J77" s="79"/>
      <c r="K77" s="79"/>
      <c r="L77" s="79"/>
    </row>
    <row r="78" spans="1:12" ht="36">
      <c r="A78" s="67" t="s">
        <v>107</v>
      </c>
      <c r="B78" s="65" t="s">
        <v>153</v>
      </c>
      <c r="C78" s="65" t="s">
        <v>102</v>
      </c>
      <c r="D78" s="65" t="s">
        <v>128</v>
      </c>
      <c r="E78" s="65" t="s">
        <v>86</v>
      </c>
      <c r="F78" s="65" t="s">
        <v>111</v>
      </c>
      <c r="G78" s="65" t="s">
        <v>160</v>
      </c>
      <c r="H78" s="65" t="s">
        <v>108</v>
      </c>
      <c r="I78" s="79"/>
      <c r="J78" s="79"/>
      <c r="K78" s="79"/>
      <c r="L78" s="79"/>
    </row>
    <row r="79" spans="1:12">
      <c r="A79" s="64" t="s">
        <v>161</v>
      </c>
      <c r="B79" s="64" t="s">
        <v>92</v>
      </c>
      <c r="C79" s="64"/>
      <c r="D79" s="64"/>
      <c r="E79" s="64"/>
      <c r="F79" s="64"/>
      <c r="G79" s="83"/>
      <c r="H79" s="64"/>
      <c r="I79" s="78">
        <f t="shared" ref="I79:K84" si="8">SUM(I80)</f>
        <v>276.60000000000002</v>
      </c>
      <c r="J79" s="78">
        <f t="shared" si="8"/>
        <v>276.60000000000002</v>
      </c>
      <c r="K79" s="78">
        <f t="shared" si="8"/>
        <v>276.60000000000002</v>
      </c>
    </row>
    <row r="80" spans="1:12">
      <c r="A80" s="67" t="s">
        <v>162</v>
      </c>
      <c r="B80" s="67" t="s">
        <v>92</v>
      </c>
      <c r="C80" s="67" t="s">
        <v>98</v>
      </c>
      <c r="D80" s="67"/>
      <c r="E80" s="67"/>
      <c r="F80" s="67"/>
      <c r="G80" s="70"/>
      <c r="H80" s="67"/>
      <c r="I80" s="79">
        <f t="shared" si="8"/>
        <v>276.60000000000002</v>
      </c>
      <c r="J80" s="79">
        <f t="shared" si="8"/>
        <v>276.60000000000002</v>
      </c>
      <c r="K80" s="79">
        <f t="shared" si="8"/>
        <v>276.60000000000002</v>
      </c>
    </row>
    <row r="81" spans="1:11" ht="36">
      <c r="A81" s="67" t="s">
        <v>163</v>
      </c>
      <c r="B81" s="67" t="s">
        <v>92</v>
      </c>
      <c r="C81" s="67" t="s">
        <v>98</v>
      </c>
      <c r="D81" s="67" t="s">
        <v>128</v>
      </c>
      <c r="E81" s="67"/>
      <c r="F81" s="67"/>
      <c r="G81" s="70"/>
      <c r="H81" s="67"/>
      <c r="I81" s="79">
        <f t="shared" si="8"/>
        <v>276.60000000000002</v>
      </c>
      <c r="J81" s="79">
        <f t="shared" si="8"/>
        <v>276.60000000000002</v>
      </c>
      <c r="K81" s="79">
        <f t="shared" si="8"/>
        <v>276.60000000000002</v>
      </c>
    </row>
    <row r="82" spans="1:11" ht="36">
      <c r="A82" s="67" t="s">
        <v>164</v>
      </c>
      <c r="B82" s="67" t="s">
        <v>92</v>
      </c>
      <c r="C82" s="67" t="s">
        <v>98</v>
      </c>
      <c r="D82" s="67" t="s">
        <v>128</v>
      </c>
      <c r="E82" s="67" t="s">
        <v>86</v>
      </c>
      <c r="F82" s="67" t="s">
        <v>111</v>
      </c>
      <c r="G82" s="70"/>
      <c r="H82" s="67"/>
      <c r="I82" s="79">
        <f t="shared" si="8"/>
        <v>276.60000000000002</v>
      </c>
      <c r="J82" s="79">
        <f t="shared" si="8"/>
        <v>276.60000000000002</v>
      </c>
      <c r="K82" s="79">
        <f t="shared" si="8"/>
        <v>276.60000000000002</v>
      </c>
    </row>
    <row r="83" spans="1:11" ht="24">
      <c r="A83" s="67" t="s">
        <v>165</v>
      </c>
      <c r="B83" s="67" t="s">
        <v>92</v>
      </c>
      <c r="C83" s="67" t="s">
        <v>98</v>
      </c>
      <c r="D83" s="67" t="s">
        <v>128</v>
      </c>
      <c r="E83" s="67" t="s">
        <v>86</v>
      </c>
      <c r="F83" s="67" t="s">
        <v>111</v>
      </c>
      <c r="G83" s="70" t="s">
        <v>166</v>
      </c>
      <c r="H83" s="67"/>
      <c r="I83" s="79">
        <f t="shared" si="8"/>
        <v>276.60000000000002</v>
      </c>
      <c r="J83" s="79">
        <f t="shared" si="8"/>
        <v>276.60000000000002</v>
      </c>
      <c r="K83" s="79">
        <f t="shared" si="8"/>
        <v>276.60000000000002</v>
      </c>
    </row>
    <row r="84" spans="1:11" ht="24">
      <c r="A84" s="67" t="s">
        <v>167</v>
      </c>
      <c r="B84" s="67" t="s">
        <v>92</v>
      </c>
      <c r="C84" s="67" t="s">
        <v>98</v>
      </c>
      <c r="D84" s="67" t="s">
        <v>128</v>
      </c>
      <c r="E84" s="67" t="s">
        <v>86</v>
      </c>
      <c r="F84" s="67" t="s">
        <v>111</v>
      </c>
      <c r="G84" s="67" t="s">
        <v>166</v>
      </c>
      <c r="H84" s="95" t="s">
        <v>168</v>
      </c>
      <c r="I84" s="79">
        <f t="shared" si="8"/>
        <v>276.60000000000002</v>
      </c>
      <c r="J84" s="79">
        <f t="shared" si="8"/>
        <v>276.60000000000002</v>
      </c>
      <c r="K84" s="79">
        <f t="shared" si="8"/>
        <v>276.60000000000002</v>
      </c>
    </row>
    <row r="85" spans="1:11" ht="24">
      <c r="A85" s="67" t="s">
        <v>169</v>
      </c>
      <c r="B85" s="67" t="s">
        <v>92</v>
      </c>
      <c r="C85" s="67" t="s">
        <v>98</v>
      </c>
      <c r="D85" s="67" t="s">
        <v>128</v>
      </c>
      <c r="E85" s="67" t="s">
        <v>86</v>
      </c>
      <c r="F85" s="67" t="s">
        <v>111</v>
      </c>
      <c r="G85" s="70" t="s">
        <v>166</v>
      </c>
      <c r="H85" s="67" t="s">
        <v>170</v>
      </c>
      <c r="I85" s="79">
        <f ca="1">SUM('Приложение 2'!J86)</f>
        <v>276.60000000000002</v>
      </c>
      <c r="J85" s="79">
        <f ca="1">SUM('Приложение 2'!K86)</f>
        <v>276.60000000000002</v>
      </c>
      <c r="K85" s="79">
        <f ca="1">SUM('Приложение 2'!L86)</f>
        <v>276.60000000000002</v>
      </c>
    </row>
    <row r="86" spans="1:11" ht="24">
      <c r="A86" s="64" t="s">
        <v>171</v>
      </c>
      <c r="B86" s="64" t="s">
        <v>172</v>
      </c>
      <c r="C86" s="64"/>
      <c r="D86" s="64"/>
      <c r="E86" s="64"/>
      <c r="F86" s="64"/>
      <c r="G86" s="83"/>
      <c r="H86" s="64"/>
      <c r="I86" s="78">
        <f t="shared" ref="I86:K91" si="9">SUM(I87)</f>
        <v>2.8</v>
      </c>
      <c r="J86" s="78">
        <f t="shared" si="9"/>
        <v>2.8</v>
      </c>
      <c r="K86" s="78">
        <f t="shared" si="9"/>
        <v>2.8</v>
      </c>
    </row>
    <row r="87" spans="1:11" ht="24">
      <c r="A87" s="67" t="s">
        <v>173</v>
      </c>
      <c r="B87" s="67" t="s">
        <v>172</v>
      </c>
      <c r="C87" s="67" t="s">
        <v>98</v>
      </c>
      <c r="D87" s="67"/>
      <c r="E87" s="67"/>
      <c r="F87" s="67"/>
      <c r="G87" s="70"/>
      <c r="H87" s="67"/>
      <c r="I87" s="79">
        <f t="shared" si="9"/>
        <v>2.8</v>
      </c>
      <c r="J87" s="79">
        <f t="shared" si="9"/>
        <v>2.8</v>
      </c>
      <c r="K87" s="79">
        <f t="shared" si="9"/>
        <v>2.8</v>
      </c>
    </row>
    <row r="88" spans="1:11" ht="36">
      <c r="A88" s="67" t="s">
        <v>163</v>
      </c>
      <c r="B88" s="67" t="s">
        <v>172</v>
      </c>
      <c r="C88" s="67" t="s">
        <v>98</v>
      </c>
      <c r="D88" s="67" t="s">
        <v>128</v>
      </c>
      <c r="E88" s="67"/>
      <c r="F88" s="67"/>
      <c r="G88" s="67"/>
      <c r="H88" s="67"/>
      <c r="I88" s="79">
        <f t="shared" si="9"/>
        <v>2.8</v>
      </c>
      <c r="J88" s="79">
        <f t="shared" si="9"/>
        <v>2.8</v>
      </c>
      <c r="K88" s="79">
        <f t="shared" si="9"/>
        <v>2.8</v>
      </c>
    </row>
    <row r="89" spans="1:11" ht="36">
      <c r="A89" s="67" t="s">
        <v>164</v>
      </c>
      <c r="B89" s="67" t="s">
        <v>172</v>
      </c>
      <c r="C89" s="67" t="s">
        <v>98</v>
      </c>
      <c r="D89" s="67" t="s">
        <v>128</v>
      </c>
      <c r="E89" s="67" t="s">
        <v>86</v>
      </c>
      <c r="F89" s="67" t="s">
        <v>111</v>
      </c>
      <c r="G89" s="67"/>
      <c r="H89" s="95"/>
      <c r="I89" s="79">
        <f t="shared" si="9"/>
        <v>2.8</v>
      </c>
      <c r="J89" s="79">
        <f t="shared" si="9"/>
        <v>2.8</v>
      </c>
      <c r="K89" s="79">
        <f t="shared" si="9"/>
        <v>2.8</v>
      </c>
    </row>
    <row r="90" spans="1:11" ht="24">
      <c r="A90" s="67" t="s">
        <v>174</v>
      </c>
      <c r="B90" s="67" t="s">
        <v>172</v>
      </c>
      <c r="C90" s="67" t="s">
        <v>98</v>
      </c>
      <c r="D90" s="67" t="s">
        <v>128</v>
      </c>
      <c r="E90" s="67" t="s">
        <v>86</v>
      </c>
      <c r="F90" s="67" t="s">
        <v>111</v>
      </c>
      <c r="G90" s="67" t="s">
        <v>175</v>
      </c>
      <c r="H90" s="95"/>
      <c r="I90" s="79">
        <f t="shared" si="9"/>
        <v>2.8</v>
      </c>
      <c r="J90" s="79">
        <f t="shared" si="9"/>
        <v>2.8</v>
      </c>
      <c r="K90" s="79">
        <f t="shared" si="9"/>
        <v>2.8</v>
      </c>
    </row>
    <row r="91" spans="1:11" ht="24">
      <c r="A91" s="67" t="s">
        <v>171</v>
      </c>
      <c r="B91" s="67" t="s">
        <v>172</v>
      </c>
      <c r="C91" s="67" t="s">
        <v>98</v>
      </c>
      <c r="D91" s="67" t="s">
        <v>128</v>
      </c>
      <c r="E91" s="67" t="s">
        <v>86</v>
      </c>
      <c r="F91" s="67" t="s">
        <v>111</v>
      </c>
      <c r="G91" s="70" t="s">
        <v>175</v>
      </c>
      <c r="H91" s="67" t="s">
        <v>176</v>
      </c>
      <c r="I91" s="79">
        <f t="shared" si="9"/>
        <v>2.8</v>
      </c>
      <c r="J91" s="79">
        <f t="shared" si="9"/>
        <v>2.8</v>
      </c>
      <c r="K91" s="79">
        <f t="shared" si="9"/>
        <v>2.8</v>
      </c>
    </row>
    <row r="92" spans="1:11">
      <c r="A92" s="67" t="s">
        <v>177</v>
      </c>
      <c r="B92" s="67" t="s">
        <v>172</v>
      </c>
      <c r="C92" s="67" t="s">
        <v>98</v>
      </c>
      <c r="D92" s="67" t="s">
        <v>128</v>
      </c>
      <c r="E92" s="67" t="s">
        <v>86</v>
      </c>
      <c r="F92" s="67" t="s">
        <v>111</v>
      </c>
      <c r="G92" s="70" t="s">
        <v>175</v>
      </c>
      <c r="H92" s="67" t="s">
        <v>178</v>
      </c>
      <c r="I92" s="79">
        <f ca="1">SUM('Приложение 2'!J93)</f>
        <v>2.8</v>
      </c>
      <c r="J92" s="79">
        <f ca="1">SUM('Приложение 2'!K93)</f>
        <v>2.8</v>
      </c>
      <c r="K92" s="79">
        <f ca="1">SUM('Приложение 2'!L93)</f>
        <v>2.8</v>
      </c>
    </row>
    <row r="93" spans="1:11">
      <c r="A93" s="64" t="s">
        <v>179</v>
      </c>
      <c r="B93" s="64" t="s">
        <v>111</v>
      </c>
      <c r="C93" s="64" t="s">
        <v>111</v>
      </c>
      <c r="D93" s="64" t="s">
        <v>111</v>
      </c>
      <c r="E93" s="64" t="s">
        <v>181</v>
      </c>
      <c r="F93" s="64" t="s">
        <v>111</v>
      </c>
      <c r="G93" s="83" t="s">
        <v>182</v>
      </c>
      <c r="H93" s="64" t="s">
        <v>180</v>
      </c>
      <c r="I93" s="77"/>
      <c r="J93" s="77">
        <f ca="1">SUM('Приложение 2'!K94)</f>
        <v>136.6</v>
      </c>
      <c r="K93" s="77">
        <f ca="1">SUM('Приложение 2'!L94)</f>
        <v>170.7</v>
      </c>
    </row>
  </sheetData>
  <mergeCells count="9">
    <mergeCell ref="H1:K1"/>
    <mergeCell ref="A2:K2"/>
    <mergeCell ref="H3:K3"/>
    <mergeCell ref="I4:K4"/>
    <mergeCell ref="A4:A5"/>
    <mergeCell ref="B4:B5"/>
    <mergeCell ref="C4:C5"/>
    <mergeCell ref="H4:H5"/>
    <mergeCell ref="D4:G5"/>
  </mergeCells>
  <phoneticPr fontId="0" type="noConversion"/>
  <pageMargins left="0.43307089999999998" right="0.2362205" top="0.70275589999999999" bottom="1.220866" header="0.3" footer="0.3"/>
  <pageSetup paperSize="9" scale="90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17"/>
  <sheetViews>
    <sheetView view="pageBreakPreview" topLeftCell="A103" zoomScaleNormal="100" workbookViewId="0">
      <selection activeCell="A116" sqref="A116"/>
    </sheetView>
  </sheetViews>
  <sheetFormatPr defaultColWidth="9" defaultRowHeight="12.75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customWidth="1"/>
  </cols>
  <sheetData>
    <row r="1" spans="1:12" ht="118.5" customHeight="1">
      <c r="A1" s="60" t="s">
        <v>78</v>
      </c>
      <c r="B1" s="61" t="s">
        <v>78</v>
      </c>
      <c r="C1" s="61" t="s">
        <v>78</v>
      </c>
      <c r="D1" s="61" t="s">
        <v>78</v>
      </c>
      <c r="E1" s="61" t="s">
        <v>78</v>
      </c>
      <c r="F1" s="61" t="s">
        <v>78</v>
      </c>
      <c r="G1" s="61" t="s">
        <v>78</v>
      </c>
      <c r="H1" s="61" t="s">
        <v>78</v>
      </c>
      <c r="I1" s="179" t="s">
        <v>184</v>
      </c>
      <c r="J1" s="183"/>
      <c r="K1" s="183"/>
      <c r="L1" s="183"/>
    </row>
    <row r="2" spans="1:12" ht="129.75" customHeight="1">
      <c r="A2" s="180" t="s">
        <v>185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ht="15" customHeight="1">
      <c r="A3" s="62" t="s">
        <v>78</v>
      </c>
      <c r="B3" s="62" t="s">
        <v>78</v>
      </c>
      <c r="C3" s="62" t="s">
        <v>78</v>
      </c>
      <c r="D3" s="62" t="s">
        <v>78</v>
      </c>
      <c r="E3" s="62" t="s">
        <v>78</v>
      </c>
      <c r="F3" s="62" t="s">
        <v>78</v>
      </c>
      <c r="G3" s="62" t="s">
        <v>78</v>
      </c>
      <c r="H3" s="62" t="s">
        <v>78</v>
      </c>
      <c r="I3" s="181" t="s">
        <v>38</v>
      </c>
      <c r="J3" s="181"/>
      <c r="K3" s="181"/>
      <c r="L3" s="181"/>
    </row>
    <row r="4" spans="1:12" ht="19.5" customHeight="1">
      <c r="A4" s="182" t="s">
        <v>40</v>
      </c>
      <c r="B4" s="182" t="s">
        <v>82</v>
      </c>
      <c r="C4" s="182"/>
      <c r="D4" s="182"/>
      <c r="E4" s="182"/>
      <c r="F4" s="182" t="s">
        <v>186</v>
      </c>
      <c r="G4" s="182" t="s">
        <v>80</v>
      </c>
      <c r="H4" s="182" t="s">
        <v>81</v>
      </c>
      <c r="I4" s="182" t="s">
        <v>79</v>
      </c>
      <c r="J4" s="182" t="s">
        <v>41</v>
      </c>
      <c r="K4" s="182"/>
      <c r="L4" s="182"/>
    </row>
    <row r="5" spans="1:12" ht="14.85" customHeight="1">
      <c r="A5" s="182" t="s">
        <v>78</v>
      </c>
      <c r="B5" s="182" t="s">
        <v>78</v>
      </c>
      <c r="C5" s="182"/>
      <c r="D5" s="182"/>
      <c r="E5" s="182"/>
      <c r="F5" s="182" t="s">
        <v>78</v>
      </c>
      <c r="G5" s="182" t="s">
        <v>78</v>
      </c>
      <c r="H5" s="182" t="s">
        <v>78</v>
      </c>
      <c r="I5" s="182" t="s">
        <v>78</v>
      </c>
      <c r="J5" s="5" t="s">
        <v>84</v>
      </c>
      <c r="K5" s="5" t="s">
        <v>42</v>
      </c>
      <c r="L5" s="5" t="s">
        <v>85</v>
      </c>
    </row>
    <row r="6" spans="1:12" ht="13.7" customHeight="1">
      <c r="A6" s="63" t="s">
        <v>86</v>
      </c>
      <c r="B6" s="63" t="s">
        <v>87</v>
      </c>
      <c r="C6" s="63" t="s">
        <v>43</v>
      </c>
      <c r="D6" s="63" t="s">
        <v>44</v>
      </c>
      <c r="E6" s="63" t="s">
        <v>45</v>
      </c>
      <c r="F6" s="63" t="s">
        <v>88</v>
      </c>
      <c r="G6" s="63" t="s">
        <v>89</v>
      </c>
      <c r="H6" s="63" t="s">
        <v>90</v>
      </c>
      <c r="I6" s="63" t="s">
        <v>91</v>
      </c>
      <c r="J6" s="63" t="s">
        <v>92</v>
      </c>
      <c r="K6" s="63" t="s">
        <v>93</v>
      </c>
      <c r="L6" s="63" t="s">
        <v>94</v>
      </c>
    </row>
    <row r="7" spans="1:12" ht="13.7" customHeight="1">
      <c r="A7" s="64" t="s">
        <v>95</v>
      </c>
      <c r="B7" s="65" t="s">
        <v>78</v>
      </c>
      <c r="C7" s="65" t="s">
        <v>78</v>
      </c>
      <c r="D7" s="65" t="s">
        <v>78</v>
      </c>
      <c r="E7" s="65" t="s">
        <v>78</v>
      </c>
      <c r="F7" s="65" t="s">
        <v>78</v>
      </c>
      <c r="G7" s="65" t="s">
        <v>78</v>
      </c>
      <c r="H7" s="65" t="s">
        <v>78</v>
      </c>
      <c r="I7" s="65" t="s">
        <v>78</v>
      </c>
      <c r="J7" s="77">
        <f>J8+J16+J29+J43+J55+J91+J99+J111+J49+J37+J105</f>
        <v>2506.5500000000002</v>
      </c>
      <c r="K7" s="77">
        <f>K8+K16+K29+K43+K55+K91+K99+K111+K49+K37</f>
        <v>2718.3</v>
      </c>
      <c r="L7" s="77">
        <f>L8+L16+L29+L43+L55+L91+L99+L111+L49+L37+L105</f>
        <v>2954.5</v>
      </c>
    </row>
    <row r="8" spans="1:12" ht="59.25" customHeight="1">
      <c r="A8" s="64" t="s">
        <v>187</v>
      </c>
      <c r="B8" s="66" t="s">
        <v>128</v>
      </c>
      <c r="C8" s="66" t="s">
        <v>86</v>
      </c>
      <c r="D8" s="66"/>
      <c r="E8" s="66"/>
      <c r="F8" s="66"/>
      <c r="G8" s="66"/>
      <c r="H8" s="66"/>
      <c r="I8" s="66"/>
      <c r="J8" s="78">
        <f>J9</f>
        <v>518.1</v>
      </c>
      <c r="K8" s="78">
        <f>K9</f>
        <v>533.6</v>
      </c>
      <c r="L8" s="78">
        <f>L9</f>
        <v>549.1</v>
      </c>
    </row>
    <row r="9" spans="1:12" ht="48.75" customHeight="1">
      <c r="A9" s="67" t="s">
        <v>279</v>
      </c>
      <c r="B9" s="65" t="s">
        <v>128</v>
      </c>
      <c r="C9" s="65" t="s">
        <v>86</v>
      </c>
      <c r="D9" s="65" t="s">
        <v>111</v>
      </c>
      <c r="E9" s="65"/>
      <c r="F9" s="65"/>
      <c r="G9" s="65"/>
      <c r="H9" s="65"/>
      <c r="I9" s="65"/>
      <c r="J9" s="79">
        <f t="shared" ref="J9:L14" si="0">SUM(J10)</f>
        <v>518.1</v>
      </c>
      <c r="K9" s="79">
        <f t="shared" si="0"/>
        <v>533.6</v>
      </c>
      <c r="L9" s="79">
        <f t="shared" si="0"/>
        <v>549.1</v>
      </c>
    </row>
    <row r="10" spans="1:12" ht="36">
      <c r="A10" s="67" t="s">
        <v>150</v>
      </c>
      <c r="B10" s="65" t="s">
        <v>128</v>
      </c>
      <c r="C10" s="65" t="s">
        <v>86</v>
      </c>
      <c r="D10" s="65" t="s">
        <v>111</v>
      </c>
      <c r="E10" s="65" t="s">
        <v>151</v>
      </c>
      <c r="F10" s="65"/>
      <c r="G10" s="65"/>
      <c r="H10" s="65"/>
      <c r="I10" s="65"/>
      <c r="J10" s="79">
        <f t="shared" si="0"/>
        <v>518.1</v>
      </c>
      <c r="K10" s="79">
        <f t="shared" si="0"/>
        <v>533.6</v>
      </c>
      <c r="L10" s="79">
        <f t="shared" si="0"/>
        <v>549.1</v>
      </c>
    </row>
    <row r="11" spans="1:12" ht="36">
      <c r="A11" s="67" t="s">
        <v>105</v>
      </c>
      <c r="B11" s="65" t="s">
        <v>128</v>
      </c>
      <c r="C11" s="65" t="s">
        <v>86</v>
      </c>
      <c r="D11" s="65" t="s">
        <v>111</v>
      </c>
      <c r="E11" s="65" t="s">
        <v>151</v>
      </c>
      <c r="F11" s="65" t="s">
        <v>106</v>
      </c>
      <c r="G11" s="65"/>
      <c r="H11" s="65"/>
      <c r="I11" s="65"/>
      <c r="J11" s="79">
        <f t="shared" si="0"/>
        <v>518.1</v>
      </c>
      <c r="K11" s="79">
        <f t="shared" si="0"/>
        <v>533.6</v>
      </c>
      <c r="L11" s="79">
        <f t="shared" si="0"/>
        <v>549.1</v>
      </c>
    </row>
    <row r="12" spans="1:12" ht="36">
      <c r="A12" s="67" t="s">
        <v>107</v>
      </c>
      <c r="B12" s="65" t="s">
        <v>128</v>
      </c>
      <c r="C12" s="65" t="s">
        <v>86</v>
      </c>
      <c r="D12" s="65" t="s">
        <v>111</v>
      </c>
      <c r="E12" s="65" t="s">
        <v>151</v>
      </c>
      <c r="F12" s="65" t="s">
        <v>108</v>
      </c>
      <c r="G12" s="65"/>
      <c r="H12" s="65"/>
      <c r="I12" s="65"/>
      <c r="J12" s="79">
        <f t="shared" si="0"/>
        <v>518.1</v>
      </c>
      <c r="K12" s="79">
        <f t="shared" si="0"/>
        <v>533.6</v>
      </c>
      <c r="L12" s="79">
        <f t="shared" si="0"/>
        <v>549.1</v>
      </c>
    </row>
    <row r="13" spans="1:12">
      <c r="A13" s="67" t="s">
        <v>146</v>
      </c>
      <c r="B13" s="65" t="s">
        <v>128</v>
      </c>
      <c r="C13" s="65" t="s">
        <v>86</v>
      </c>
      <c r="D13" s="65" t="s">
        <v>111</v>
      </c>
      <c r="E13" s="65" t="s">
        <v>151</v>
      </c>
      <c r="F13" s="65" t="s">
        <v>108</v>
      </c>
      <c r="G13" s="65" t="s">
        <v>100</v>
      </c>
      <c r="H13" s="65"/>
      <c r="I13" s="65"/>
      <c r="J13" s="79">
        <f t="shared" si="0"/>
        <v>518.1</v>
      </c>
      <c r="K13" s="79">
        <f t="shared" si="0"/>
        <v>533.6</v>
      </c>
      <c r="L13" s="79">
        <f t="shared" si="0"/>
        <v>549.1</v>
      </c>
    </row>
    <row r="14" spans="1:12">
      <c r="A14" s="67" t="s">
        <v>147</v>
      </c>
      <c r="B14" s="65" t="s">
        <v>128</v>
      </c>
      <c r="C14" s="65" t="s">
        <v>86</v>
      </c>
      <c r="D14" s="65" t="s">
        <v>111</v>
      </c>
      <c r="E14" s="65" t="s">
        <v>151</v>
      </c>
      <c r="F14" s="65" t="s">
        <v>108</v>
      </c>
      <c r="G14" s="65" t="s">
        <v>100</v>
      </c>
      <c r="H14" s="65" t="s">
        <v>148</v>
      </c>
      <c r="I14" s="65"/>
      <c r="J14" s="79">
        <f t="shared" si="0"/>
        <v>518.1</v>
      </c>
      <c r="K14" s="79">
        <f t="shared" si="0"/>
        <v>533.6</v>
      </c>
      <c r="L14" s="79">
        <f t="shared" si="0"/>
        <v>549.1</v>
      </c>
    </row>
    <row r="15" spans="1:12" ht="36">
      <c r="A15" s="67" t="s">
        <v>188</v>
      </c>
      <c r="B15" s="65" t="s">
        <v>128</v>
      </c>
      <c r="C15" s="65" t="s">
        <v>86</v>
      </c>
      <c r="D15" s="65" t="s">
        <v>111</v>
      </c>
      <c r="E15" s="65" t="s">
        <v>189</v>
      </c>
      <c r="F15" s="65" t="s">
        <v>108</v>
      </c>
      <c r="G15" s="65" t="s">
        <v>100</v>
      </c>
      <c r="H15" s="65" t="s">
        <v>148</v>
      </c>
      <c r="I15" s="65" t="s">
        <v>190</v>
      </c>
      <c r="J15" s="79">
        <f ca="1">SUM('Приложение 3'!I62)</f>
        <v>518.1</v>
      </c>
      <c r="K15" s="79">
        <f ca="1">SUM('Приложение 3'!J62)</f>
        <v>533.6</v>
      </c>
      <c r="L15" s="79">
        <f ca="1">SUM('Приложение 3'!K62)</f>
        <v>549.1</v>
      </c>
    </row>
    <row r="16" spans="1:12" ht="72">
      <c r="A16" s="64" t="s">
        <v>191</v>
      </c>
      <c r="B16" s="66">
        <v>17</v>
      </c>
      <c r="C16" s="66" t="s">
        <v>43</v>
      </c>
      <c r="D16" s="66"/>
      <c r="E16" s="66"/>
      <c r="F16" s="66"/>
      <c r="G16" s="65"/>
      <c r="H16" s="65"/>
      <c r="I16" s="65"/>
      <c r="J16" s="78">
        <f t="shared" ref="J16:L17" si="1">SUM(J17)</f>
        <v>151.79999999999998</v>
      </c>
      <c r="K16" s="78">
        <f t="shared" si="1"/>
        <v>159.79999999999998</v>
      </c>
      <c r="L16" s="78">
        <f t="shared" si="1"/>
        <v>175.3</v>
      </c>
    </row>
    <row r="17" spans="1:12" ht="24">
      <c r="A17" s="67" t="s">
        <v>136</v>
      </c>
      <c r="B17" s="65">
        <v>17</v>
      </c>
      <c r="C17" s="65" t="s">
        <v>43</v>
      </c>
      <c r="D17" s="65" t="s">
        <v>109</v>
      </c>
      <c r="E17" s="65"/>
      <c r="F17" s="65"/>
      <c r="G17" s="65"/>
      <c r="H17" s="65"/>
      <c r="I17" s="65"/>
      <c r="J17" s="79">
        <f t="shared" si="1"/>
        <v>151.79999999999998</v>
      </c>
      <c r="K17" s="79">
        <f t="shared" si="1"/>
        <v>159.79999999999998</v>
      </c>
      <c r="L17" s="79">
        <f t="shared" si="1"/>
        <v>175.3</v>
      </c>
    </row>
    <row r="18" spans="1:12" ht="36">
      <c r="A18" s="67" t="s">
        <v>137</v>
      </c>
      <c r="B18" s="65">
        <v>17</v>
      </c>
      <c r="C18" s="65" t="s">
        <v>43</v>
      </c>
      <c r="D18" s="65" t="s">
        <v>109</v>
      </c>
      <c r="E18" s="65" t="s">
        <v>138</v>
      </c>
      <c r="F18" s="65"/>
      <c r="G18" s="68"/>
      <c r="H18" s="68"/>
      <c r="I18" s="68"/>
      <c r="J18" s="79">
        <f>SUM(J19+J24)</f>
        <v>151.79999999999998</v>
      </c>
      <c r="K18" s="79">
        <f>SUM(K19+K24)</f>
        <v>159.79999999999998</v>
      </c>
      <c r="L18" s="79">
        <f>SUM(L19+L24)</f>
        <v>175.3</v>
      </c>
    </row>
    <row r="19" spans="1:12" ht="72">
      <c r="A19" s="67" t="s">
        <v>113</v>
      </c>
      <c r="B19" s="65">
        <v>17</v>
      </c>
      <c r="C19" s="65" t="s">
        <v>43</v>
      </c>
      <c r="D19" s="65" t="s">
        <v>109</v>
      </c>
      <c r="E19" s="65" t="s">
        <v>138</v>
      </c>
      <c r="F19" s="65" t="s">
        <v>114</v>
      </c>
      <c r="G19" s="65"/>
      <c r="H19" s="65"/>
      <c r="I19" s="65"/>
      <c r="J19" s="79">
        <f t="shared" ref="J19:L22" si="2">SUM(J20)</f>
        <v>140.19999999999999</v>
      </c>
      <c r="K19" s="79">
        <f t="shared" si="2"/>
        <v>145.69999999999999</v>
      </c>
      <c r="L19" s="79">
        <f t="shared" si="2"/>
        <v>159.80000000000001</v>
      </c>
    </row>
    <row r="20" spans="1:12" ht="36">
      <c r="A20" s="67" t="s">
        <v>115</v>
      </c>
      <c r="B20" s="65">
        <v>17</v>
      </c>
      <c r="C20" s="65" t="s">
        <v>43</v>
      </c>
      <c r="D20" s="65" t="s">
        <v>109</v>
      </c>
      <c r="E20" s="65" t="s">
        <v>138</v>
      </c>
      <c r="F20" s="65" t="s">
        <v>116</v>
      </c>
      <c r="G20" s="68"/>
      <c r="H20" s="68"/>
      <c r="I20" s="68"/>
      <c r="J20" s="79">
        <f t="shared" si="2"/>
        <v>140.19999999999999</v>
      </c>
      <c r="K20" s="79">
        <f t="shared" si="2"/>
        <v>145.69999999999999</v>
      </c>
      <c r="L20" s="79">
        <f t="shared" si="2"/>
        <v>159.80000000000001</v>
      </c>
    </row>
    <row r="21" spans="1:12">
      <c r="A21" s="67" t="s">
        <v>133</v>
      </c>
      <c r="B21" s="65">
        <v>17</v>
      </c>
      <c r="C21" s="65" t="s">
        <v>43</v>
      </c>
      <c r="D21" s="65" t="s">
        <v>109</v>
      </c>
      <c r="E21" s="65" t="s">
        <v>138</v>
      </c>
      <c r="F21" s="65" t="s">
        <v>116</v>
      </c>
      <c r="G21" s="69" t="s">
        <v>109</v>
      </c>
      <c r="H21" s="68"/>
      <c r="I21" s="68"/>
      <c r="J21" s="79">
        <f t="shared" si="2"/>
        <v>140.19999999999999</v>
      </c>
      <c r="K21" s="79">
        <f t="shared" si="2"/>
        <v>145.69999999999999</v>
      </c>
      <c r="L21" s="79">
        <f t="shared" si="2"/>
        <v>159.80000000000001</v>
      </c>
    </row>
    <row r="22" spans="1:12" ht="24">
      <c r="A22" s="70" t="s">
        <v>134</v>
      </c>
      <c r="B22" s="65">
        <v>17</v>
      </c>
      <c r="C22" s="65" t="s">
        <v>43</v>
      </c>
      <c r="D22" s="65" t="s">
        <v>109</v>
      </c>
      <c r="E22" s="65" t="s">
        <v>138</v>
      </c>
      <c r="F22" s="65" t="s">
        <v>116</v>
      </c>
      <c r="G22" s="65" t="s">
        <v>109</v>
      </c>
      <c r="H22" s="69" t="s">
        <v>102</v>
      </c>
      <c r="I22" s="68"/>
      <c r="J22" s="79">
        <f t="shared" si="2"/>
        <v>140.19999999999999</v>
      </c>
      <c r="K22" s="79">
        <f t="shared" si="2"/>
        <v>145.69999999999999</v>
      </c>
      <c r="L22" s="79">
        <f t="shared" si="2"/>
        <v>159.80000000000001</v>
      </c>
    </row>
    <row r="23" spans="1:12" ht="36">
      <c r="A23" s="70" t="s">
        <v>188</v>
      </c>
      <c r="B23" s="65">
        <v>17</v>
      </c>
      <c r="C23" s="65" t="s">
        <v>43</v>
      </c>
      <c r="D23" s="65" t="s">
        <v>109</v>
      </c>
      <c r="E23" s="65" t="s">
        <v>138</v>
      </c>
      <c r="F23" s="65" t="s">
        <v>116</v>
      </c>
      <c r="G23" s="65" t="s">
        <v>109</v>
      </c>
      <c r="H23" s="69" t="s">
        <v>102</v>
      </c>
      <c r="I23" s="69" t="s">
        <v>190</v>
      </c>
      <c r="J23" s="79">
        <f ca="1">SUM('Приложение 3'!I46)</f>
        <v>140.19999999999999</v>
      </c>
      <c r="K23" s="79">
        <f ca="1">SUM('Приложение 3'!J46)</f>
        <v>145.69999999999999</v>
      </c>
      <c r="L23" s="79">
        <f ca="1">SUM('Приложение 3'!K46)</f>
        <v>159.80000000000001</v>
      </c>
    </row>
    <row r="24" spans="1:12" ht="36">
      <c r="A24" s="67" t="s">
        <v>105</v>
      </c>
      <c r="B24" s="65">
        <v>17</v>
      </c>
      <c r="C24" s="65" t="s">
        <v>43</v>
      </c>
      <c r="D24" s="65" t="s">
        <v>109</v>
      </c>
      <c r="E24" s="65" t="s">
        <v>138</v>
      </c>
      <c r="F24" s="65" t="s">
        <v>106</v>
      </c>
      <c r="G24" s="65"/>
      <c r="H24" s="65"/>
      <c r="I24" s="65"/>
      <c r="J24" s="79">
        <f t="shared" ref="J24:L27" si="3">SUM(J25)</f>
        <v>11.6</v>
      </c>
      <c r="K24" s="79">
        <f t="shared" si="3"/>
        <v>14.1</v>
      </c>
      <c r="L24" s="79">
        <f t="shared" si="3"/>
        <v>15.5</v>
      </c>
    </row>
    <row r="25" spans="1:12" ht="36">
      <c r="A25" s="67" t="s">
        <v>107</v>
      </c>
      <c r="B25" s="65">
        <v>17</v>
      </c>
      <c r="C25" s="65" t="s">
        <v>43</v>
      </c>
      <c r="D25" s="65" t="s">
        <v>109</v>
      </c>
      <c r="E25" s="65" t="s">
        <v>138</v>
      </c>
      <c r="F25" s="65" t="s">
        <v>108</v>
      </c>
      <c r="G25" s="68"/>
      <c r="H25" s="68"/>
      <c r="I25" s="68"/>
      <c r="J25" s="79">
        <f t="shared" si="3"/>
        <v>11.6</v>
      </c>
      <c r="K25" s="79">
        <f t="shared" si="3"/>
        <v>14.1</v>
      </c>
      <c r="L25" s="79">
        <f t="shared" si="3"/>
        <v>15.5</v>
      </c>
    </row>
    <row r="26" spans="1:12">
      <c r="A26" s="67" t="s">
        <v>133</v>
      </c>
      <c r="B26" s="65">
        <v>17</v>
      </c>
      <c r="C26" s="65" t="s">
        <v>43</v>
      </c>
      <c r="D26" s="65" t="s">
        <v>109</v>
      </c>
      <c r="E26" s="65" t="s">
        <v>138</v>
      </c>
      <c r="F26" s="65" t="s">
        <v>108</v>
      </c>
      <c r="G26" s="65" t="s">
        <v>109</v>
      </c>
      <c r="H26" s="65"/>
      <c r="I26" s="65"/>
      <c r="J26" s="79">
        <f t="shared" si="3"/>
        <v>11.6</v>
      </c>
      <c r="K26" s="79">
        <f t="shared" si="3"/>
        <v>14.1</v>
      </c>
      <c r="L26" s="79">
        <f t="shared" si="3"/>
        <v>15.5</v>
      </c>
    </row>
    <row r="27" spans="1:12" ht="24">
      <c r="A27" s="70" t="s">
        <v>134</v>
      </c>
      <c r="B27" s="65">
        <v>17</v>
      </c>
      <c r="C27" s="65" t="s">
        <v>43</v>
      </c>
      <c r="D27" s="65" t="s">
        <v>109</v>
      </c>
      <c r="E27" s="65" t="s">
        <v>138</v>
      </c>
      <c r="F27" s="65" t="s">
        <v>108</v>
      </c>
      <c r="G27" s="65" t="s">
        <v>109</v>
      </c>
      <c r="H27" s="65" t="s">
        <v>102</v>
      </c>
      <c r="I27" s="65"/>
      <c r="J27" s="79">
        <f t="shared" si="3"/>
        <v>11.6</v>
      </c>
      <c r="K27" s="79">
        <f t="shared" si="3"/>
        <v>14.1</v>
      </c>
      <c r="L27" s="79">
        <f t="shared" si="3"/>
        <v>15.5</v>
      </c>
    </row>
    <row r="28" spans="1:12" ht="36">
      <c r="A28" s="70" t="s">
        <v>188</v>
      </c>
      <c r="B28" s="65">
        <v>17</v>
      </c>
      <c r="C28" s="65" t="s">
        <v>43</v>
      </c>
      <c r="D28" s="65" t="s">
        <v>109</v>
      </c>
      <c r="E28" s="65" t="s">
        <v>138</v>
      </c>
      <c r="F28" s="65" t="s">
        <v>108</v>
      </c>
      <c r="G28" s="65" t="s">
        <v>109</v>
      </c>
      <c r="H28" s="65" t="s">
        <v>102</v>
      </c>
      <c r="I28" s="65" t="s">
        <v>190</v>
      </c>
      <c r="J28" s="79">
        <f ca="1">SUM('Приложение 3'!I48)</f>
        <v>11.6</v>
      </c>
      <c r="K28" s="79">
        <f ca="1">SUM('Приложение 3'!J48)</f>
        <v>14.1</v>
      </c>
      <c r="L28" s="79">
        <f ca="1">SUM('Приложение 3'!K48)</f>
        <v>15.5</v>
      </c>
    </row>
    <row r="29" spans="1:12" ht="72">
      <c r="A29" s="64" t="s">
        <v>192</v>
      </c>
      <c r="B29" s="66" t="s">
        <v>193</v>
      </c>
      <c r="C29" s="66" t="s">
        <v>87</v>
      </c>
      <c r="D29" s="66"/>
      <c r="E29" s="66"/>
      <c r="F29" s="66"/>
      <c r="G29" s="66"/>
      <c r="H29" s="66"/>
      <c r="I29" s="66"/>
      <c r="J29" s="78">
        <f t="shared" ref="J29:L35" si="4">SUM(J30)</f>
        <v>0.8</v>
      </c>
      <c r="K29" s="78">
        <f t="shared" si="4"/>
        <v>0.9</v>
      </c>
      <c r="L29" s="78">
        <f t="shared" si="4"/>
        <v>0.9</v>
      </c>
    </row>
    <row r="30" spans="1:12" ht="96">
      <c r="A30" s="67" t="s">
        <v>101</v>
      </c>
      <c r="B30" s="65" t="s">
        <v>193</v>
      </c>
      <c r="C30" s="65" t="s">
        <v>87</v>
      </c>
      <c r="D30" s="65" t="s">
        <v>102</v>
      </c>
      <c r="E30" s="65"/>
      <c r="F30" s="65"/>
      <c r="G30" s="65"/>
      <c r="H30" s="65"/>
      <c r="I30" s="65"/>
      <c r="J30" s="79">
        <f t="shared" si="4"/>
        <v>0.8</v>
      </c>
      <c r="K30" s="79">
        <f t="shared" si="4"/>
        <v>0.9</v>
      </c>
      <c r="L30" s="79">
        <f t="shared" si="4"/>
        <v>0.9</v>
      </c>
    </row>
    <row r="31" spans="1:12" ht="108">
      <c r="A31" s="67" t="s">
        <v>103</v>
      </c>
      <c r="B31" s="65" t="s">
        <v>193</v>
      </c>
      <c r="C31" s="65" t="s">
        <v>87</v>
      </c>
      <c r="D31" s="65" t="s">
        <v>102</v>
      </c>
      <c r="E31" s="65" t="s">
        <v>104</v>
      </c>
      <c r="F31" s="65"/>
      <c r="G31" s="68"/>
      <c r="H31" s="68"/>
      <c r="I31" s="68"/>
      <c r="J31" s="79">
        <f t="shared" si="4"/>
        <v>0.8</v>
      </c>
      <c r="K31" s="79">
        <f t="shared" si="4"/>
        <v>0.9</v>
      </c>
      <c r="L31" s="79">
        <f t="shared" si="4"/>
        <v>0.9</v>
      </c>
    </row>
    <row r="32" spans="1:12" ht="36">
      <c r="A32" s="67" t="s">
        <v>105</v>
      </c>
      <c r="B32" s="65" t="s">
        <v>193</v>
      </c>
      <c r="C32" s="65" t="s">
        <v>87</v>
      </c>
      <c r="D32" s="65" t="s">
        <v>102</v>
      </c>
      <c r="E32" s="65" t="s">
        <v>104</v>
      </c>
      <c r="F32" s="65" t="s">
        <v>106</v>
      </c>
      <c r="G32" s="68"/>
      <c r="H32" s="68"/>
      <c r="I32" s="68"/>
      <c r="J32" s="79">
        <f t="shared" si="4"/>
        <v>0.8</v>
      </c>
      <c r="K32" s="79">
        <f t="shared" si="4"/>
        <v>0.9</v>
      </c>
      <c r="L32" s="79">
        <f t="shared" si="4"/>
        <v>0.9</v>
      </c>
    </row>
    <row r="33" spans="1:12" ht="36">
      <c r="A33" s="70" t="s">
        <v>107</v>
      </c>
      <c r="B33" s="65" t="s">
        <v>193</v>
      </c>
      <c r="C33" s="65" t="s">
        <v>87</v>
      </c>
      <c r="D33" s="65" t="s">
        <v>102</v>
      </c>
      <c r="E33" s="65" t="s">
        <v>104</v>
      </c>
      <c r="F33" s="65" t="s">
        <v>108</v>
      </c>
      <c r="G33" s="65"/>
      <c r="H33" s="68"/>
      <c r="I33" s="68"/>
      <c r="J33" s="79">
        <f t="shared" si="4"/>
        <v>0.8</v>
      </c>
      <c r="K33" s="79">
        <f t="shared" si="4"/>
        <v>0.9</v>
      </c>
      <c r="L33" s="79">
        <f t="shared" si="4"/>
        <v>0.9</v>
      </c>
    </row>
    <row r="34" spans="1:12">
      <c r="A34" s="70" t="s">
        <v>97</v>
      </c>
      <c r="B34" s="65" t="s">
        <v>193</v>
      </c>
      <c r="C34" s="65" t="s">
        <v>87</v>
      </c>
      <c r="D34" s="65" t="s">
        <v>102</v>
      </c>
      <c r="E34" s="65" t="s">
        <v>104</v>
      </c>
      <c r="F34" s="65" t="s">
        <v>108</v>
      </c>
      <c r="G34" s="65" t="s">
        <v>98</v>
      </c>
      <c r="H34" s="65"/>
      <c r="I34" s="68"/>
      <c r="J34" s="79">
        <f t="shared" si="4"/>
        <v>0.8</v>
      </c>
      <c r="K34" s="79">
        <f t="shared" si="4"/>
        <v>0.9</v>
      </c>
      <c r="L34" s="79">
        <f t="shared" si="4"/>
        <v>0.9</v>
      </c>
    </row>
    <row r="35" spans="1:12" ht="63" customHeight="1">
      <c r="A35" s="67" t="s">
        <v>99</v>
      </c>
      <c r="B35" s="65" t="s">
        <v>193</v>
      </c>
      <c r="C35" s="65" t="s">
        <v>87</v>
      </c>
      <c r="D35" s="65" t="s">
        <v>102</v>
      </c>
      <c r="E35" s="65" t="s">
        <v>104</v>
      </c>
      <c r="F35" s="65" t="s">
        <v>108</v>
      </c>
      <c r="G35" s="65" t="s">
        <v>98</v>
      </c>
      <c r="H35" s="65" t="s">
        <v>100</v>
      </c>
      <c r="I35" s="65"/>
      <c r="J35" s="79">
        <f t="shared" si="4"/>
        <v>0.8</v>
      </c>
      <c r="K35" s="79">
        <f t="shared" si="4"/>
        <v>0.9</v>
      </c>
      <c r="L35" s="79">
        <f t="shared" si="4"/>
        <v>0.9</v>
      </c>
    </row>
    <row r="36" spans="1:12" ht="36">
      <c r="A36" s="67" t="s">
        <v>188</v>
      </c>
      <c r="B36" s="65" t="s">
        <v>193</v>
      </c>
      <c r="C36" s="65" t="s">
        <v>87</v>
      </c>
      <c r="D36" s="65" t="s">
        <v>102</v>
      </c>
      <c r="E36" s="65" t="s">
        <v>104</v>
      </c>
      <c r="F36" s="65" t="s">
        <v>108</v>
      </c>
      <c r="G36" s="65" t="s">
        <v>98</v>
      </c>
      <c r="H36" s="65" t="s">
        <v>100</v>
      </c>
      <c r="I36" s="65" t="s">
        <v>190</v>
      </c>
      <c r="J36" s="79">
        <f ca="1">SUM('Приложение 3'!I14)</f>
        <v>0.8</v>
      </c>
      <c r="K36" s="79">
        <f ca="1">SUM('Приложение 3'!J14)</f>
        <v>0.9</v>
      </c>
      <c r="L36" s="79">
        <f ca="1">SUM('Приложение 3'!K14)</f>
        <v>0.9</v>
      </c>
    </row>
    <row r="37" spans="1:12" ht="12.75" customHeight="1">
      <c r="A37" s="71" t="s">
        <v>156</v>
      </c>
      <c r="B37" s="72" t="s">
        <v>128</v>
      </c>
      <c r="C37" s="72" t="s">
        <v>86</v>
      </c>
      <c r="D37" s="72" t="s">
        <v>111</v>
      </c>
      <c r="E37" s="72" t="s">
        <v>157</v>
      </c>
      <c r="F37" s="72"/>
      <c r="G37" s="72"/>
      <c r="H37" s="73"/>
      <c r="I37" s="72"/>
      <c r="J37" s="80">
        <f t="shared" ref="J37:L41" si="5">SUM(J38)</f>
        <v>342.3</v>
      </c>
      <c r="K37" s="80">
        <f t="shared" si="5"/>
        <v>356</v>
      </c>
      <c r="L37" s="80">
        <f t="shared" si="5"/>
        <v>370.3</v>
      </c>
    </row>
    <row r="38" spans="1:12" ht="36">
      <c r="A38" s="70" t="s">
        <v>105</v>
      </c>
      <c r="B38" s="65" t="s">
        <v>194</v>
      </c>
      <c r="C38" s="65" t="s">
        <v>87</v>
      </c>
      <c r="D38" s="65" t="s">
        <v>100</v>
      </c>
      <c r="E38" s="65" t="s">
        <v>195</v>
      </c>
      <c r="F38" s="65" t="s">
        <v>106</v>
      </c>
      <c r="G38" s="65"/>
      <c r="H38" s="65"/>
      <c r="I38" s="65"/>
      <c r="J38" s="79">
        <f t="shared" si="5"/>
        <v>342.3</v>
      </c>
      <c r="K38" s="79">
        <f t="shared" si="5"/>
        <v>356</v>
      </c>
      <c r="L38" s="79">
        <f t="shared" si="5"/>
        <v>370.3</v>
      </c>
    </row>
    <row r="39" spans="1:12" ht="36">
      <c r="A39" s="67" t="s">
        <v>107</v>
      </c>
      <c r="B39" s="65" t="s">
        <v>194</v>
      </c>
      <c r="C39" s="65" t="s">
        <v>87</v>
      </c>
      <c r="D39" s="65" t="s">
        <v>100</v>
      </c>
      <c r="E39" s="65" t="s">
        <v>195</v>
      </c>
      <c r="F39" s="65" t="s">
        <v>108</v>
      </c>
      <c r="G39" s="65"/>
      <c r="H39" s="65"/>
      <c r="I39" s="65"/>
      <c r="J39" s="79">
        <f t="shared" si="5"/>
        <v>342.3</v>
      </c>
      <c r="K39" s="79">
        <f t="shared" si="5"/>
        <v>356</v>
      </c>
      <c r="L39" s="79">
        <f t="shared" si="5"/>
        <v>370.3</v>
      </c>
    </row>
    <row r="40" spans="1:12">
      <c r="A40" s="67" t="s">
        <v>152</v>
      </c>
      <c r="B40" s="65" t="s">
        <v>194</v>
      </c>
      <c r="C40" s="65" t="s">
        <v>87</v>
      </c>
      <c r="D40" s="65" t="s">
        <v>100</v>
      </c>
      <c r="E40" s="65" t="s">
        <v>195</v>
      </c>
      <c r="F40" s="65" t="s">
        <v>108</v>
      </c>
      <c r="G40" s="68" t="s">
        <v>153</v>
      </c>
      <c r="H40" s="68"/>
      <c r="I40" s="65"/>
      <c r="J40" s="79">
        <f t="shared" si="5"/>
        <v>342.3</v>
      </c>
      <c r="K40" s="79">
        <f t="shared" si="5"/>
        <v>356</v>
      </c>
      <c r="L40" s="79">
        <f t="shared" si="5"/>
        <v>370.3</v>
      </c>
    </row>
    <row r="41" spans="1:12">
      <c r="A41" s="67" t="s">
        <v>154</v>
      </c>
      <c r="B41" s="65" t="s">
        <v>194</v>
      </c>
      <c r="C41" s="65" t="s">
        <v>87</v>
      </c>
      <c r="D41" s="65" t="s">
        <v>100</v>
      </c>
      <c r="E41" s="65" t="s">
        <v>195</v>
      </c>
      <c r="F41" s="65" t="s">
        <v>108</v>
      </c>
      <c r="G41" s="65" t="s">
        <v>153</v>
      </c>
      <c r="H41" s="68" t="s">
        <v>102</v>
      </c>
      <c r="I41" s="65"/>
      <c r="J41" s="81">
        <f t="shared" si="5"/>
        <v>342.3</v>
      </c>
      <c r="K41" s="81">
        <f t="shared" si="5"/>
        <v>356</v>
      </c>
      <c r="L41" s="81">
        <f t="shared" si="5"/>
        <v>370.3</v>
      </c>
    </row>
    <row r="42" spans="1:12" ht="36">
      <c r="A42" s="74" t="s">
        <v>188</v>
      </c>
      <c r="B42" s="75" t="s">
        <v>194</v>
      </c>
      <c r="C42" s="75" t="s">
        <v>87</v>
      </c>
      <c r="D42" s="75" t="s">
        <v>100</v>
      </c>
      <c r="E42" s="75" t="s">
        <v>195</v>
      </c>
      <c r="F42" s="75" t="s">
        <v>108</v>
      </c>
      <c r="G42" s="75" t="s">
        <v>153</v>
      </c>
      <c r="H42" s="75" t="s">
        <v>102</v>
      </c>
      <c r="I42" s="75" t="s">
        <v>190</v>
      </c>
      <c r="J42" s="82">
        <f ca="1">'Приложение 3'!I69</f>
        <v>342.3</v>
      </c>
      <c r="K42" s="82">
        <f ca="1">SUM('Приложение 3'!J64)</f>
        <v>356</v>
      </c>
      <c r="L42" s="82">
        <f ca="1">SUM('Приложение 3'!K64)</f>
        <v>370.3</v>
      </c>
    </row>
    <row r="43" spans="1:12" ht="12.75" customHeight="1">
      <c r="A43" s="71" t="s">
        <v>156</v>
      </c>
      <c r="B43" s="72" t="s">
        <v>128</v>
      </c>
      <c r="C43" s="72" t="s">
        <v>86</v>
      </c>
      <c r="D43" s="72" t="s">
        <v>111</v>
      </c>
      <c r="E43" s="72" t="s">
        <v>157</v>
      </c>
      <c r="F43" s="72"/>
      <c r="G43" s="72"/>
      <c r="H43" s="73"/>
      <c r="I43" s="72"/>
      <c r="J43" s="80">
        <f t="shared" ref="J43:L53" si="6">SUM(J44)</f>
        <v>0</v>
      </c>
      <c r="K43" s="80">
        <v>0</v>
      </c>
      <c r="L43" s="80">
        <v>0</v>
      </c>
    </row>
    <row r="44" spans="1:12" ht="36">
      <c r="A44" s="70" t="s">
        <v>105</v>
      </c>
      <c r="B44" s="65" t="s">
        <v>128</v>
      </c>
      <c r="C44" s="65" t="s">
        <v>86</v>
      </c>
      <c r="D44" s="65" t="s">
        <v>111</v>
      </c>
      <c r="E44" s="65" t="s">
        <v>157</v>
      </c>
      <c r="F44" s="65" t="s">
        <v>106</v>
      </c>
      <c r="G44" s="65"/>
      <c r="H44" s="65"/>
      <c r="I44" s="65"/>
      <c r="J44" s="79">
        <f t="shared" si="6"/>
        <v>0</v>
      </c>
      <c r="K44" s="79">
        <v>0</v>
      </c>
      <c r="L44" s="79">
        <v>0</v>
      </c>
    </row>
    <row r="45" spans="1:12" ht="36">
      <c r="A45" s="67" t="s">
        <v>107</v>
      </c>
      <c r="B45" s="65" t="s">
        <v>128</v>
      </c>
      <c r="C45" s="65" t="s">
        <v>86</v>
      </c>
      <c r="D45" s="65" t="s">
        <v>111</v>
      </c>
      <c r="E45" s="65" t="s">
        <v>157</v>
      </c>
      <c r="F45" s="65" t="s">
        <v>108</v>
      </c>
      <c r="G45" s="65"/>
      <c r="H45" s="65"/>
      <c r="I45" s="65"/>
      <c r="J45" s="79">
        <f t="shared" si="6"/>
        <v>0</v>
      </c>
      <c r="K45" s="79">
        <v>0</v>
      </c>
      <c r="L45" s="79">
        <v>0</v>
      </c>
    </row>
    <row r="46" spans="1:12">
      <c r="A46" s="67" t="s">
        <v>152</v>
      </c>
      <c r="B46" s="65" t="s">
        <v>128</v>
      </c>
      <c r="C46" s="65" t="s">
        <v>86</v>
      </c>
      <c r="D46" s="65" t="s">
        <v>111</v>
      </c>
      <c r="E46" s="65" t="s">
        <v>157</v>
      </c>
      <c r="F46" s="65" t="s">
        <v>108</v>
      </c>
      <c r="G46" s="68" t="s">
        <v>153</v>
      </c>
      <c r="H46" s="68"/>
      <c r="I46" s="65"/>
      <c r="J46" s="79">
        <f t="shared" si="6"/>
        <v>0</v>
      </c>
      <c r="K46" s="79">
        <v>0</v>
      </c>
      <c r="L46" s="79">
        <v>0</v>
      </c>
    </row>
    <row r="47" spans="1:12">
      <c r="A47" s="67" t="s">
        <v>154</v>
      </c>
      <c r="B47" s="65" t="s">
        <v>128</v>
      </c>
      <c r="C47" s="65" t="s">
        <v>86</v>
      </c>
      <c r="D47" s="65" t="s">
        <v>111</v>
      </c>
      <c r="E47" s="65" t="s">
        <v>157</v>
      </c>
      <c r="F47" s="65" t="s">
        <v>108</v>
      </c>
      <c r="G47" s="65" t="s">
        <v>153</v>
      </c>
      <c r="H47" s="68" t="s">
        <v>102</v>
      </c>
      <c r="I47" s="65"/>
      <c r="J47" s="79">
        <f t="shared" si="6"/>
        <v>0</v>
      </c>
      <c r="K47" s="79">
        <v>0</v>
      </c>
      <c r="L47" s="79">
        <v>0</v>
      </c>
    </row>
    <row r="48" spans="1:12" ht="36">
      <c r="A48" s="67" t="s">
        <v>188</v>
      </c>
      <c r="B48" s="65" t="s">
        <v>128</v>
      </c>
      <c r="C48" s="65" t="s">
        <v>86</v>
      </c>
      <c r="D48" s="65" t="s">
        <v>111</v>
      </c>
      <c r="E48" s="65" t="s">
        <v>157</v>
      </c>
      <c r="F48" s="65" t="s">
        <v>108</v>
      </c>
      <c r="G48" s="65" t="s">
        <v>153</v>
      </c>
      <c r="H48" s="65" t="s">
        <v>102</v>
      </c>
      <c r="I48" s="65" t="s">
        <v>190</v>
      </c>
      <c r="J48" s="79">
        <f ca="1">'Приложение 3'!I75</f>
        <v>0</v>
      </c>
      <c r="K48" s="79">
        <v>0</v>
      </c>
      <c r="L48" s="79">
        <v>0</v>
      </c>
    </row>
    <row r="49" spans="1:12" ht="12.75" customHeight="1">
      <c r="A49" s="71" t="s">
        <v>156</v>
      </c>
      <c r="B49" s="72" t="s">
        <v>128</v>
      </c>
      <c r="C49" s="72" t="s">
        <v>86</v>
      </c>
      <c r="D49" s="72" t="s">
        <v>111</v>
      </c>
      <c r="E49" s="72" t="s">
        <v>160</v>
      </c>
      <c r="F49" s="72"/>
      <c r="G49" s="72"/>
      <c r="H49" s="73"/>
      <c r="I49" s="72"/>
      <c r="J49" s="80">
        <f t="shared" si="6"/>
        <v>0</v>
      </c>
      <c r="K49" s="80">
        <f t="shared" si="6"/>
        <v>0</v>
      </c>
      <c r="L49" s="80">
        <f t="shared" si="6"/>
        <v>0</v>
      </c>
    </row>
    <row r="50" spans="1:12" ht="36">
      <c r="A50" s="70" t="s">
        <v>105</v>
      </c>
      <c r="B50" s="65" t="s">
        <v>128</v>
      </c>
      <c r="C50" s="65" t="s">
        <v>86</v>
      </c>
      <c r="D50" s="65" t="s">
        <v>111</v>
      </c>
      <c r="E50" s="65" t="s">
        <v>160</v>
      </c>
      <c r="F50" s="65" t="s">
        <v>106</v>
      </c>
      <c r="G50" s="65"/>
      <c r="H50" s="65"/>
      <c r="I50" s="65"/>
      <c r="J50" s="79">
        <f t="shared" si="6"/>
        <v>0</v>
      </c>
      <c r="K50" s="79">
        <f t="shared" si="6"/>
        <v>0</v>
      </c>
      <c r="L50" s="79">
        <f t="shared" si="6"/>
        <v>0</v>
      </c>
    </row>
    <row r="51" spans="1:12" ht="36">
      <c r="A51" s="67" t="s">
        <v>107</v>
      </c>
      <c r="B51" s="65" t="s">
        <v>128</v>
      </c>
      <c r="C51" s="65" t="s">
        <v>86</v>
      </c>
      <c r="D51" s="65" t="s">
        <v>111</v>
      </c>
      <c r="E51" s="65" t="s">
        <v>160</v>
      </c>
      <c r="F51" s="65" t="s">
        <v>108</v>
      </c>
      <c r="G51" s="65"/>
      <c r="H51" s="65"/>
      <c r="I51" s="65"/>
      <c r="J51" s="79">
        <f t="shared" si="6"/>
        <v>0</v>
      </c>
      <c r="K51" s="79">
        <f t="shared" si="6"/>
        <v>0</v>
      </c>
      <c r="L51" s="79">
        <f t="shared" si="6"/>
        <v>0</v>
      </c>
    </row>
    <row r="52" spans="1:12">
      <c r="A52" s="67" t="s">
        <v>152</v>
      </c>
      <c r="B52" s="65" t="s">
        <v>128</v>
      </c>
      <c r="C52" s="65" t="s">
        <v>86</v>
      </c>
      <c r="D52" s="65" t="s">
        <v>111</v>
      </c>
      <c r="E52" s="65" t="s">
        <v>160</v>
      </c>
      <c r="F52" s="65" t="s">
        <v>108</v>
      </c>
      <c r="G52" s="68" t="s">
        <v>153</v>
      </c>
      <c r="H52" s="68"/>
      <c r="I52" s="65"/>
      <c r="J52" s="79">
        <f t="shared" si="6"/>
        <v>0</v>
      </c>
      <c r="K52" s="79">
        <f t="shared" si="6"/>
        <v>0</v>
      </c>
      <c r="L52" s="79">
        <f t="shared" si="6"/>
        <v>0</v>
      </c>
    </row>
    <row r="53" spans="1:12">
      <c r="A53" s="67" t="s">
        <v>154</v>
      </c>
      <c r="B53" s="65" t="s">
        <v>128</v>
      </c>
      <c r="C53" s="65" t="s">
        <v>86</v>
      </c>
      <c r="D53" s="65" t="s">
        <v>111</v>
      </c>
      <c r="E53" s="65" t="s">
        <v>160</v>
      </c>
      <c r="F53" s="65" t="s">
        <v>108</v>
      </c>
      <c r="G53" s="65" t="s">
        <v>153</v>
      </c>
      <c r="H53" s="68" t="s">
        <v>102</v>
      </c>
      <c r="I53" s="65"/>
      <c r="J53" s="79">
        <f t="shared" si="6"/>
        <v>0</v>
      </c>
      <c r="K53" s="79">
        <f t="shared" si="6"/>
        <v>0</v>
      </c>
      <c r="L53" s="79">
        <f t="shared" si="6"/>
        <v>0</v>
      </c>
    </row>
    <row r="54" spans="1:12" ht="36">
      <c r="A54" s="67" t="s">
        <v>188</v>
      </c>
      <c r="B54" s="65" t="s">
        <v>128</v>
      </c>
      <c r="C54" s="65" t="s">
        <v>86</v>
      </c>
      <c r="D54" s="65" t="s">
        <v>111</v>
      </c>
      <c r="E54" s="65" t="s">
        <v>160</v>
      </c>
      <c r="F54" s="65" t="s">
        <v>108</v>
      </c>
      <c r="G54" s="65" t="s">
        <v>153</v>
      </c>
      <c r="H54" s="65" t="s">
        <v>102</v>
      </c>
      <c r="I54" s="65" t="s">
        <v>190</v>
      </c>
      <c r="J54" s="79">
        <f ca="1">'Приложение 3'!I78</f>
        <v>0</v>
      </c>
      <c r="K54" s="79">
        <f ca="1">SUM('Приложение 3'!J76)</f>
        <v>0</v>
      </c>
      <c r="L54" s="79">
        <f ca="1">SUM('Приложение 3'!K76)</f>
        <v>0</v>
      </c>
    </row>
    <row r="55" spans="1:12" ht="47.25" customHeight="1">
      <c r="A55" s="64" t="s">
        <v>196</v>
      </c>
      <c r="B55" s="66" t="s">
        <v>110</v>
      </c>
      <c r="C55" s="66"/>
      <c r="D55" s="66"/>
      <c r="E55" s="66"/>
      <c r="F55" s="66"/>
      <c r="G55" s="66"/>
      <c r="H55" s="66"/>
      <c r="I55" s="66"/>
      <c r="J55" s="78">
        <f>J56+J69</f>
        <v>1214.05</v>
      </c>
      <c r="K55" s="78">
        <f>K56+K69</f>
        <v>1388.5</v>
      </c>
      <c r="L55" s="78">
        <f>L56+L69</f>
        <v>1579.3999999999999</v>
      </c>
    </row>
    <row r="56" spans="1:12" ht="24">
      <c r="A56" s="67" t="s">
        <v>197</v>
      </c>
      <c r="B56" s="65" t="s">
        <v>110</v>
      </c>
      <c r="C56" s="65" t="s">
        <v>86</v>
      </c>
      <c r="D56" s="65" t="s">
        <v>111</v>
      </c>
      <c r="E56" s="65"/>
      <c r="F56" s="65"/>
      <c r="G56" s="68"/>
      <c r="H56" s="68"/>
      <c r="I56" s="68"/>
      <c r="J56" s="79">
        <f>J57+J63</f>
        <v>345.35</v>
      </c>
      <c r="K56" s="79">
        <f>K57+K63</f>
        <v>503.3</v>
      </c>
      <c r="L56" s="79">
        <f>L57+L63</f>
        <v>433.3</v>
      </c>
    </row>
    <row r="57" spans="1:12" ht="60">
      <c r="A57" s="76" t="s">
        <v>198</v>
      </c>
      <c r="B57" s="65" t="s">
        <v>110</v>
      </c>
      <c r="C57" s="65" t="s">
        <v>86</v>
      </c>
      <c r="D57" s="65" t="s">
        <v>111</v>
      </c>
      <c r="E57" s="65" t="s">
        <v>112</v>
      </c>
      <c r="F57" s="65"/>
      <c r="G57" s="65"/>
      <c r="H57" s="65"/>
      <c r="I57" s="65"/>
      <c r="J57" s="79">
        <f t="shared" ref="J57:L67" si="7">SUM(J58)</f>
        <v>252.95</v>
      </c>
      <c r="K57" s="79">
        <f t="shared" si="7"/>
        <v>373.3</v>
      </c>
      <c r="L57" s="79">
        <f t="shared" si="7"/>
        <v>303.3</v>
      </c>
    </row>
    <row r="58" spans="1:12" ht="72">
      <c r="A58" s="67" t="s">
        <v>113</v>
      </c>
      <c r="B58" s="65" t="s">
        <v>110</v>
      </c>
      <c r="C58" s="65" t="s">
        <v>86</v>
      </c>
      <c r="D58" s="65" t="s">
        <v>111</v>
      </c>
      <c r="E58" s="65" t="s">
        <v>112</v>
      </c>
      <c r="F58" s="65" t="s">
        <v>114</v>
      </c>
      <c r="G58" s="68"/>
      <c r="H58" s="68"/>
      <c r="I58" s="68"/>
      <c r="J58" s="79">
        <f t="shared" si="7"/>
        <v>252.95</v>
      </c>
      <c r="K58" s="79">
        <f t="shared" si="7"/>
        <v>373.3</v>
      </c>
      <c r="L58" s="79">
        <f t="shared" si="7"/>
        <v>303.3</v>
      </c>
    </row>
    <row r="59" spans="1:12" ht="36">
      <c r="A59" s="67" t="s">
        <v>115</v>
      </c>
      <c r="B59" s="65" t="s">
        <v>110</v>
      </c>
      <c r="C59" s="65" t="s">
        <v>86</v>
      </c>
      <c r="D59" s="65" t="s">
        <v>111</v>
      </c>
      <c r="E59" s="65" t="s">
        <v>112</v>
      </c>
      <c r="F59" s="65" t="s">
        <v>116</v>
      </c>
      <c r="G59" s="68"/>
      <c r="H59" s="68"/>
      <c r="I59" s="68"/>
      <c r="J59" s="79">
        <f t="shared" si="7"/>
        <v>252.95</v>
      </c>
      <c r="K59" s="79">
        <f t="shared" si="7"/>
        <v>373.3</v>
      </c>
      <c r="L59" s="79">
        <f t="shared" si="7"/>
        <v>303.3</v>
      </c>
    </row>
    <row r="60" spans="1:12">
      <c r="A60" s="70" t="s">
        <v>97</v>
      </c>
      <c r="B60" s="65" t="s">
        <v>110</v>
      </c>
      <c r="C60" s="65" t="s">
        <v>86</v>
      </c>
      <c r="D60" s="65" t="s">
        <v>111</v>
      </c>
      <c r="E60" s="65" t="s">
        <v>112</v>
      </c>
      <c r="F60" s="65" t="s">
        <v>116</v>
      </c>
      <c r="G60" s="65" t="s">
        <v>98</v>
      </c>
      <c r="H60" s="68"/>
      <c r="I60" s="68"/>
      <c r="J60" s="79">
        <f t="shared" si="7"/>
        <v>252.95</v>
      </c>
      <c r="K60" s="79">
        <f t="shared" si="7"/>
        <v>373.3</v>
      </c>
      <c r="L60" s="79">
        <f t="shared" si="7"/>
        <v>303.3</v>
      </c>
    </row>
    <row r="61" spans="1:12" ht="60.75" customHeight="1">
      <c r="A61" s="70" t="s">
        <v>99</v>
      </c>
      <c r="B61" s="65" t="s">
        <v>110</v>
      </c>
      <c r="C61" s="65" t="s">
        <v>86</v>
      </c>
      <c r="D61" s="65" t="s">
        <v>111</v>
      </c>
      <c r="E61" s="65" t="s">
        <v>112</v>
      </c>
      <c r="F61" s="65" t="s">
        <v>116</v>
      </c>
      <c r="G61" s="65" t="s">
        <v>98</v>
      </c>
      <c r="H61" s="65" t="s">
        <v>109</v>
      </c>
      <c r="I61" s="68"/>
      <c r="J61" s="79">
        <f t="shared" si="7"/>
        <v>252.95</v>
      </c>
      <c r="K61" s="79">
        <f t="shared" si="7"/>
        <v>373.3</v>
      </c>
      <c r="L61" s="79">
        <f t="shared" si="7"/>
        <v>303.3</v>
      </c>
    </row>
    <row r="62" spans="1:12" ht="36">
      <c r="A62" s="67" t="s">
        <v>188</v>
      </c>
      <c r="B62" s="65" t="s">
        <v>110</v>
      </c>
      <c r="C62" s="65" t="s">
        <v>86</v>
      </c>
      <c r="D62" s="65" t="s">
        <v>111</v>
      </c>
      <c r="E62" s="65" t="s">
        <v>112</v>
      </c>
      <c r="F62" s="65" t="s">
        <v>116</v>
      </c>
      <c r="G62" s="65" t="s">
        <v>98</v>
      </c>
      <c r="H62" s="65" t="s">
        <v>109</v>
      </c>
      <c r="I62" s="65" t="s">
        <v>190</v>
      </c>
      <c r="J62" s="79">
        <f ca="1">SUM('Приложение 3'!I19)</f>
        <v>252.95</v>
      </c>
      <c r="K62" s="79">
        <f ca="1">SUM('Приложение 3'!J19)</f>
        <v>373.3</v>
      </c>
      <c r="L62" s="79">
        <f ca="1">SUM('Приложение 3'!K19)</f>
        <v>303.3</v>
      </c>
    </row>
    <row r="63" spans="1:12" ht="60">
      <c r="A63" s="76" t="s">
        <v>198</v>
      </c>
      <c r="B63" s="65" t="s">
        <v>110</v>
      </c>
      <c r="C63" s="65" t="s">
        <v>86</v>
      </c>
      <c r="D63" s="65" t="s">
        <v>111</v>
      </c>
      <c r="E63" s="65" t="s">
        <v>117</v>
      </c>
      <c r="F63" s="65"/>
      <c r="G63" s="65"/>
      <c r="H63" s="65"/>
      <c r="I63" s="65"/>
      <c r="J63" s="79">
        <f t="shared" si="7"/>
        <v>92.4</v>
      </c>
      <c r="K63" s="79">
        <f t="shared" si="7"/>
        <v>130</v>
      </c>
      <c r="L63" s="79">
        <v>130</v>
      </c>
    </row>
    <row r="64" spans="1:12" ht="72">
      <c r="A64" s="67" t="s">
        <v>113</v>
      </c>
      <c r="B64" s="65" t="s">
        <v>110</v>
      </c>
      <c r="C64" s="65" t="s">
        <v>86</v>
      </c>
      <c r="D64" s="65" t="s">
        <v>111</v>
      </c>
      <c r="E64" s="65" t="s">
        <v>117</v>
      </c>
      <c r="F64" s="65" t="s">
        <v>114</v>
      </c>
      <c r="G64" s="68"/>
      <c r="H64" s="68"/>
      <c r="I64" s="68"/>
      <c r="J64" s="79">
        <f t="shared" si="7"/>
        <v>92.4</v>
      </c>
      <c r="K64" s="79">
        <f t="shared" si="7"/>
        <v>130</v>
      </c>
      <c r="L64" s="79">
        <v>130</v>
      </c>
    </row>
    <row r="65" spans="1:12" ht="36">
      <c r="A65" s="67" t="s">
        <v>115</v>
      </c>
      <c r="B65" s="65" t="s">
        <v>110</v>
      </c>
      <c r="C65" s="65" t="s">
        <v>86</v>
      </c>
      <c r="D65" s="65" t="s">
        <v>111</v>
      </c>
      <c r="E65" s="65" t="s">
        <v>117</v>
      </c>
      <c r="F65" s="65" t="s">
        <v>116</v>
      </c>
      <c r="G65" s="68"/>
      <c r="H65" s="68"/>
      <c r="I65" s="68"/>
      <c r="J65" s="79">
        <f t="shared" si="7"/>
        <v>92.4</v>
      </c>
      <c r="K65" s="79">
        <f t="shared" si="7"/>
        <v>130</v>
      </c>
      <c r="L65" s="79">
        <v>130</v>
      </c>
    </row>
    <row r="66" spans="1:12">
      <c r="A66" s="70" t="s">
        <v>97</v>
      </c>
      <c r="B66" s="65" t="s">
        <v>110</v>
      </c>
      <c r="C66" s="65" t="s">
        <v>86</v>
      </c>
      <c r="D66" s="65" t="s">
        <v>111</v>
      </c>
      <c r="E66" s="65" t="s">
        <v>117</v>
      </c>
      <c r="F66" s="65" t="s">
        <v>116</v>
      </c>
      <c r="G66" s="65" t="s">
        <v>98</v>
      </c>
      <c r="H66" s="68"/>
      <c r="I66" s="68"/>
      <c r="J66" s="79">
        <f t="shared" si="7"/>
        <v>92.4</v>
      </c>
      <c r="K66" s="79">
        <f t="shared" si="7"/>
        <v>130</v>
      </c>
      <c r="L66" s="79">
        <v>130</v>
      </c>
    </row>
    <row r="67" spans="1:12" ht="60.75" customHeight="1">
      <c r="A67" s="70" t="s">
        <v>99</v>
      </c>
      <c r="B67" s="65" t="s">
        <v>110</v>
      </c>
      <c r="C67" s="65" t="s">
        <v>86</v>
      </c>
      <c r="D67" s="65" t="s">
        <v>111</v>
      </c>
      <c r="E67" s="65" t="s">
        <v>199</v>
      </c>
      <c r="F67" s="65" t="s">
        <v>116</v>
      </c>
      <c r="G67" s="65" t="s">
        <v>98</v>
      </c>
      <c r="H67" s="65" t="s">
        <v>109</v>
      </c>
      <c r="I67" s="68"/>
      <c r="J67" s="79">
        <f t="shared" si="7"/>
        <v>92.4</v>
      </c>
      <c r="K67" s="79">
        <f t="shared" si="7"/>
        <v>130</v>
      </c>
      <c r="L67" s="79">
        <v>130</v>
      </c>
    </row>
    <row r="68" spans="1:12" ht="36">
      <c r="A68" s="67" t="s">
        <v>188</v>
      </c>
      <c r="B68" s="65" t="s">
        <v>110</v>
      </c>
      <c r="C68" s="65" t="s">
        <v>86</v>
      </c>
      <c r="D68" s="65" t="s">
        <v>111</v>
      </c>
      <c r="E68" s="65" t="s">
        <v>117</v>
      </c>
      <c r="F68" s="65" t="s">
        <v>116</v>
      </c>
      <c r="G68" s="65" t="s">
        <v>98</v>
      </c>
      <c r="H68" s="65" t="s">
        <v>109</v>
      </c>
      <c r="I68" s="65" t="s">
        <v>190</v>
      </c>
      <c r="J68" s="79">
        <f ca="1">'Приложение 3'!I20</f>
        <v>92.4</v>
      </c>
      <c r="K68" s="79">
        <v>130</v>
      </c>
      <c r="L68" s="79">
        <v>130</v>
      </c>
    </row>
    <row r="69" spans="1:12" ht="48">
      <c r="A69" s="67" t="s">
        <v>200</v>
      </c>
      <c r="B69" s="65" t="s">
        <v>110</v>
      </c>
      <c r="C69" s="65" t="s">
        <v>87</v>
      </c>
      <c r="D69" s="65" t="s">
        <v>111</v>
      </c>
      <c r="E69" s="65"/>
      <c r="F69" s="65"/>
      <c r="G69" s="68"/>
      <c r="H69" s="68"/>
      <c r="I69" s="68"/>
      <c r="J69" s="80">
        <f>J70+J76+J81+J86</f>
        <v>868.69999999999993</v>
      </c>
      <c r="K69" s="80">
        <f>K70+K76+K81+K86</f>
        <v>885.2</v>
      </c>
      <c r="L69" s="80">
        <f>L70+L76+L81+L86</f>
        <v>1146.0999999999999</v>
      </c>
    </row>
    <row r="70" spans="1:12" ht="36">
      <c r="A70" s="67" t="s">
        <v>118</v>
      </c>
      <c r="B70" s="65" t="s">
        <v>110</v>
      </c>
      <c r="C70" s="65" t="s">
        <v>87</v>
      </c>
      <c r="D70" s="65" t="s">
        <v>111</v>
      </c>
      <c r="E70" s="65" t="s">
        <v>119</v>
      </c>
      <c r="F70" s="65"/>
      <c r="G70" s="68"/>
      <c r="H70" s="68"/>
      <c r="I70" s="68"/>
      <c r="J70" s="79">
        <f t="shared" ref="J70:L74" si="8">SUM(J71)</f>
        <v>432.2</v>
      </c>
      <c r="K70" s="79">
        <f t="shared" si="8"/>
        <v>459</v>
      </c>
      <c r="L70" s="79">
        <f t="shared" si="8"/>
        <v>674.1</v>
      </c>
    </row>
    <row r="71" spans="1:12" ht="72">
      <c r="A71" s="67" t="s">
        <v>113</v>
      </c>
      <c r="B71" s="65" t="s">
        <v>110</v>
      </c>
      <c r="C71" s="65" t="s">
        <v>87</v>
      </c>
      <c r="D71" s="65" t="s">
        <v>111</v>
      </c>
      <c r="E71" s="65" t="s">
        <v>119</v>
      </c>
      <c r="F71" s="65" t="s">
        <v>114</v>
      </c>
      <c r="G71" s="65"/>
      <c r="H71" s="65"/>
      <c r="I71" s="65"/>
      <c r="J71" s="79">
        <f t="shared" si="8"/>
        <v>432.2</v>
      </c>
      <c r="K71" s="79">
        <f t="shared" si="8"/>
        <v>459</v>
      </c>
      <c r="L71" s="79">
        <f t="shared" si="8"/>
        <v>674.1</v>
      </c>
    </row>
    <row r="72" spans="1:12" ht="36">
      <c r="A72" s="67" t="s">
        <v>115</v>
      </c>
      <c r="B72" s="65" t="s">
        <v>110</v>
      </c>
      <c r="C72" s="65" t="s">
        <v>87</v>
      </c>
      <c r="D72" s="65" t="s">
        <v>111</v>
      </c>
      <c r="E72" s="65" t="s">
        <v>119</v>
      </c>
      <c r="F72" s="65" t="s">
        <v>116</v>
      </c>
      <c r="G72" s="68"/>
      <c r="H72" s="68"/>
      <c r="I72" s="68"/>
      <c r="J72" s="79">
        <f t="shared" si="8"/>
        <v>432.2</v>
      </c>
      <c r="K72" s="79">
        <f t="shared" si="8"/>
        <v>459</v>
      </c>
      <c r="L72" s="79">
        <f t="shared" si="8"/>
        <v>674.1</v>
      </c>
    </row>
    <row r="73" spans="1:12">
      <c r="A73" s="67" t="s">
        <v>97</v>
      </c>
      <c r="B73" s="65" t="s">
        <v>110</v>
      </c>
      <c r="C73" s="65" t="s">
        <v>87</v>
      </c>
      <c r="D73" s="65" t="s">
        <v>111</v>
      </c>
      <c r="E73" s="65" t="s">
        <v>119</v>
      </c>
      <c r="F73" s="65" t="s">
        <v>116</v>
      </c>
      <c r="G73" s="65" t="s">
        <v>98</v>
      </c>
      <c r="H73" s="68"/>
      <c r="I73" s="68"/>
      <c r="J73" s="79">
        <f t="shared" si="8"/>
        <v>432.2</v>
      </c>
      <c r="K73" s="79">
        <f t="shared" si="8"/>
        <v>459</v>
      </c>
      <c r="L73" s="79">
        <f t="shared" si="8"/>
        <v>674.1</v>
      </c>
    </row>
    <row r="74" spans="1:12" ht="59.25" customHeight="1">
      <c r="A74" s="70" t="s">
        <v>99</v>
      </c>
      <c r="B74" s="65" t="s">
        <v>110</v>
      </c>
      <c r="C74" s="65" t="s">
        <v>87</v>
      </c>
      <c r="D74" s="65" t="s">
        <v>111</v>
      </c>
      <c r="E74" s="65" t="s">
        <v>119</v>
      </c>
      <c r="F74" s="65" t="s">
        <v>116</v>
      </c>
      <c r="G74" s="65" t="s">
        <v>98</v>
      </c>
      <c r="H74" s="65" t="s">
        <v>100</v>
      </c>
      <c r="I74" s="68"/>
      <c r="J74" s="79">
        <f t="shared" si="8"/>
        <v>432.2</v>
      </c>
      <c r="K74" s="79">
        <f t="shared" si="8"/>
        <v>459</v>
      </c>
      <c r="L74" s="79">
        <f t="shared" si="8"/>
        <v>674.1</v>
      </c>
    </row>
    <row r="75" spans="1:12" ht="36">
      <c r="A75" s="70" t="s">
        <v>188</v>
      </c>
      <c r="B75" s="65" t="s">
        <v>110</v>
      </c>
      <c r="C75" s="65" t="s">
        <v>87</v>
      </c>
      <c r="D75" s="65" t="s">
        <v>111</v>
      </c>
      <c r="E75" s="65" t="s">
        <v>119</v>
      </c>
      <c r="F75" s="65" t="s">
        <v>116</v>
      </c>
      <c r="G75" s="65" t="s">
        <v>98</v>
      </c>
      <c r="H75" s="65" t="s">
        <v>100</v>
      </c>
      <c r="I75" s="65" t="s">
        <v>190</v>
      </c>
      <c r="J75" s="79">
        <f ca="1">SUM('Приложение 3'!I26)</f>
        <v>432.2</v>
      </c>
      <c r="K75" s="79">
        <f ca="1">SUM('Приложение 3'!J26)</f>
        <v>459</v>
      </c>
      <c r="L75" s="79">
        <f ca="1">SUM('Приложение 3'!K26)</f>
        <v>674.1</v>
      </c>
    </row>
    <row r="76" spans="1:12" ht="36">
      <c r="A76" s="67" t="s">
        <v>105</v>
      </c>
      <c r="B76" s="65" t="s">
        <v>110</v>
      </c>
      <c r="C76" s="65" t="s">
        <v>87</v>
      </c>
      <c r="D76" s="65" t="s">
        <v>111</v>
      </c>
      <c r="E76" s="65" t="s">
        <v>117</v>
      </c>
      <c r="F76" s="65" t="s">
        <v>106</v>
      </c>
      <c r="G76" s="65"/>
      <c r="H76" s="65"/>
      <c r="I76" s="65"/>
      <c r="J76" s="79">
        <f t="shared" ref="J76:L79" si="9">SUM(J77)</f>
        <v>235.1</v>
      </c>
      <c r="K76" s="79">
        <f t="shared" si="9"/>
        <v>209.9</v>
      </c>
      <c r="L76" s="79">
        <f t="shared" si="9"/>
        <v>209.9</v>
      </c>
    </row>
    <row r="77" spans="1:12" ht="36">
      <c r="A77" s="67" t="s">
        <v>107</v>
      </c>
      <c r="B77" s="65" t="s">
        <v>110</v>
      </c>
      <c r="C77" s="65" t="s">
        <v>87</v>
      </c>
      <c r="D77" s="65" t="s">
        <v>111</v>
      </c>
      <c r="E77" s="65" t="s">
        <v>117</v>
      </c>
      <c r="F77" s="65" t="s">
        <v>108</v>
      </c>
      <c r="G77" s="65"/>
      <c r="H77" s="65"/>
      <c r="I77" s="65"/>
      <c r="J77" s="79">
        <f t="shared" si="9"/>
        <v>235.1</v>
      </c>
      <c r="K77" s="79">
        <f t="shared" si="9"/>
        <v>209.9</v>
      </c>
      <c r="L77" s="79">
        <f t="shared" si="9"/>
        <v>209.9</v>
      </c>
    </row>
    <row r="78" spans="1:12">
      <c r="A78" s="67" t="s">
        <v>97</v>
      </c>
      <c r="B78" s="65" t="s">
        <v>110</v>
      </c>
      <c r="C78" s="65" t="s">
        <v>87</v>
      </c>
      <c r="D78" s="65" t="s">
        <v>111</v>
      </c>
      <c r="E78" s="65" t="s">
        <v>117</v>
      </c>
      <c r="F78" s="65" t="s">
        <v>108</v>
      </c>
      <c r="G78" s="65" t="s">
        <v>98</v>
      </c>
      <c r="H78" s="68"/>
      <c r="I78" s="68"/>
      <c r="J78" s="79">
        <f t="shared" si="9"/>
        <v>235.1</v>
      </c>
      <c r="K78" s="79">
        <f t="shared" si="9"/>
        <v>209.9</v>
      </c>
      <c r="L78" s="79">
        <f t="shared" si="9"/>
        <v>209.9</v>
      </c>
    </row>
    <row r="79" spans="1:12" ht="61.5" customHeight="1">
      <c r="A79" s="67" t="s">
        <v>99</v>
      </c>
      <c r="B79" s="65" t="s">
        <v>110</v>
      </c>
      <c r="C79" s="65" t="s">
        <v>87</v>
      </c>
      <c r="D79" s="65" t="s">
        <v>111</v>
      </c>
      <c r="E79" s="65" t="s">
        <v>117</v>
      </c>
      <c r="F79" s="65" t="s">
        <v>108</v>
      </c>
      <c r="G79" s="65" t="s">
        <v>98</v>
      </c>
      <c r="H79" s="65" t="s">
        <v>100</v>
      </c>
      <c r="I79" s="68"/>
      <c r="J79" s="79">
        <f t="shared" si="9"/>
        <v>235.1</v>
      </c>
      <c r="K79" s="79">
        <f t="shared" si="9"/>
        <v>209.9</v>
      </c>
      <c r="L79" s="79">
        <f t="shared" si="9"/>
        <v>209.9</v>
      </c>
    </row>
    <row r="80" spans="1:12" ht="36">
      <c r="A80" s="70" t="s">
        <v>188</v>
      </c>
      <c r="B80" s="65" t="s">
        <v>110</v>
      </c>
      <c r="C80" s="65" t="s">
        <v>87</v>
      </c>
      <c r="D80" s="65" t="s">
        <v>111</v>
      </c>
      <c r="E80" s="65" t="s">
        <v>117</v>
      </c>
      <c r="F80" s="65" t="s">
        <v>108</v>
      </c>
      <c r="G80" s="65" t="s">
        <v>98</v>
      </c>
      <c r="H80" s="65" t="s">
        <v>100</v>
      </c>
      <c r="I80" s="65" t="s">
        <v>190</v>
      </c>
      <c r="J80" s="79">
        <f ca="1">'Приложение 3'!I29</f>
        <v>235.1</v>
      </c>
      <c r="K80" s="79">
        <f ca="1">'Приложение 3'!J29</f>
        <v>209.9</v>
      </c>
      <c r="L80" s="79">
        <f ca="1">'Приложение 3'!K29</f>
        <v>209.9</v>
      </c>
    </row>
    <row r="81" spans="1:12" ht="36">
      <c r="A81" s="67" t="s">
        <v>105</v>
      </c>
      <c r="B81" s="65" t="s">
        <v>110</v>
      </c>
      <c r="C81" s="65" t="s">
        <v>87</v>
      </c>
      <c r="D81" s="65" t="s">
        <v>111</v>
      </c>
      <c r="E81" s="65" t="s">
        <v>121</v>
      </c>
      <c r="F81" s="65" t="s">
        <v>106</v>
      </c>
      <c r="G81" s="65"/>
      <c r="H81" s="65"/>
      <c r="I81" s="65"/>
      <c r="J81" s="79">
        <f t="shared" ref="J81:L84" si="10">SUM(J82)</f>
        <v>195.4</v>
      </c>
      <c r="K81" s="79">
        <f t="shared" si="10"/>
        <v>210.3</v>
      </c>
      <c r="L81" s="79">
        <f t="shared" si="10"/>
        <v>256.10000000000002</v>
      </c>
    </row>
    <row r="82" spans="1:12" ht="36">
      <c r="A82" s="67" t="s">
        <v>107</v>
      </c>
      <c r="B82" s="65" t="s">
        <v>110</v>
      </c>
      <c r="C82" s="65" t="s">
        <v>87</v>
      </c>
      <c r="D82" s="65" t="s">
        <v>111</v>
      </c>
      <c r="E82" s="65" t="s">
        <v>121</v>
      </c>
      <c r="F82" s="65" t="s">
        <v>108</v>
      </c>
      <c r="G82" s="65"/>
      <c r="H82" s="65"/>
      <c r="I82" s="65"/>
      <c r="J82" s="79">
        <f t="shared" si="10"/>
        <v>195.4</v>
      </c>
      <c r="K82" s="79">
        <f t="shared" si="10"/>
        <v>210.3</v>
      </c>
      <c r="L82" s="79">
        <f t="shared" si="10"/>
        <v>256.10000000000002</v>
      </c>
    </row>
    <row r="83" spans="1:12">
      <c r="A83" s="67" t="s">
        <v>97</v>
      </c>
      <c r="B83" s="65" t="s">
        <v>110</v>
      </c>
      <c r="C83" s="65" t="s">
        <v>87</v>
      </c>
      <c r="D83" s="65" t="s">
        <v>111</v>
      </c>
      <c r="E83" s="65" t="s">
        <v>121</v>
      </c>
      <c r="F83" s="65" t="s">
        <v>108</v>
      </c>
      <c r="G83" s="65" t="s">
        <v>98</v>
      </c>
      <c r="H83" s="68"/>
      <c r="I83" s="68"/>
      <c r="J83" s="79">
        <f t="shared" si="10"/>
        <v>195.4</v>
      </c>
      <c r="K83" s="79">
        <f t="shared" si="10"/>
        <v>210.3</v>
      </c>
      <c r="L83" s="79">
        <f t="shared" si="10"/>
        <v>256.10000000000002</v>
      </c>
    </row>
    <row r="84" spans="1:12" ht="61.5" customHeight="1">
      <c r="A84" s="67" t="s">
        <v>99</v>
      </c>
      <c r="B84" s="65" t="s">
        <v>110</v>
      </c>
      <c r="C84" s="65" t="s">
        <v>87</v>
      </c>
      <c r="D84" s="65" t="s">
        <v>111</v>
      </c>
      <c r="E84" s="65" t="s">
        <v>121</v>
      </c>
      <c r="F84" s="65" t="s">
        <v>108</v>
      </c>
      <c r="G84" s="65" t="s">
        <v>98</v>
      </c>
      <c r="H84" s="65" t="s">
        <v>100</v>
      </c>
      <c r="I84" s="68"/>
      <c r="J84" s="79">
        <f t="shared" si="10"/>
        <v>195.4</v>
      </c>
      <c r="K84" s="79">
        <f t="shared" si="10"/>
        <v>210.3</v>
      </c>
      <c r="L84" s="79">
        <f t="shared" si="10"/>
        <v>256.10000000000002</v>
      </c>
    </row>
    <row r="85" spans="1:12" ht="36">
      <c r="A85" s="70" t="s">
        <v>188</v>
      </c>
      <c r="B85" s="65" t="s">
        <v>110</v>
      </c>
      <c r="C85" s="65" t="s">
        <v>87</v>
      </c>
      <c r="D85" s="65" t="s">
        <v>111</v>
      </c>
      <c r="E85" s="65" t="s">
        <v>121</v>
      </c>
      <c r="F85" s="65" t="s">
        <v>108</v>
      </c>
      <c r="G85" s="65" t="s">
        <v>98</v>
      </c>
      <c r="H85" s="65" t="s">
        <v>100</v>
      </c>
      <c r="I85" s="65" t="s">
        <v>190</v>
      </c>
      <c r="J85" s="79">
        <f ca="1">'Приложение 3'!I31</f>
        <v>195.4</v>
      </c>
      <c r="K85" s="79">
        <f ca="1">'Приложение 3'!J31</f>
        <v>210.3</v>
      </c>
      <c r="L85" s="79">
        <f ca="1">'Приложение 3'!K31</f>
        <v>256.10000000000002</v>
      </c>
    </row>
    <row r="86" spans="1:12">
      <c r="A86" s="70" t="s">
        <v>122</v>
      </c>
      <c r="B86" s="65" t="s">
        <v>110</v>
      </c>
      <c r="C86" s="65" t="s">
        <v>87</v>
      </c>
      <c r="D86" s="65" t="s">
        <v>111</v>
      </c>
      <c r="E86" s="65" t="s">
        <v>121</v>
      </c>
      <c r="F86" s="65" t="s">
        <v>123</v>
      </c>
      <c r="G86" s="65"/>
      <c r="H86" s="65"/>
      <c r="I86" s="68"/>
      <c r="J86" s="79">
        <f t="shared" ref="J86:L89" si="11">SUM(J87)</f>
        <v>6</v>
      </c>
      <c r="K86" s="79">
        <f t="shared" si="11"/>
        <v>6</v>
      </c>
      <c r="L86" s="79">
        <f t="shared" si="11"/>
        <v>6</v>
      </c>
    </row>
    <row r="87" spans="1:12">
      <c r="A87" s="67" t="s">
        <v>124</v>
      </c>
      <c r="B87" s="65" t="s">
        <v>110</v>
      </c>
      <c r="C87" s="65" t="s">
        <v>87</v>
      </c>
      <c r="D87" s="65" t="s">
        <v>111</v>
      </c>
      <c r="E87" s="65" t="s">
        <v>121</v>
      </c>
      <c r="F87" s="65" t="s">
        <v>125</v>
      </c>
      <c r="G87" s="65"/>
      <c r="H87" s="65"/>
      <c r="I87" s="65"/>
      <c r="J87" s="79">
        <f t="shared" si="11"/>
        <v>6</v>
      </c>
      <c r="K87" s="79">
        <f t="shared" si="11"/>
        <v>6</v>
      </c>
      <c r="L87" s="79">
        <f t="shared" si="11"/>
        <v>6</v>
      </c>
    </row>
    <row r="88" spans="1:12">
      <c r="A88" s="67" t="s">
        <v>97</v>
      </c>
      <c r="B88" s="65" t="s">
        <v>110</v>
      </c>
      <c r="C88" s="65" t="s">
        <v>87</v>
      </c>
      <c r="D88" s="65" t="s">
        <v>111</v>
      </c>
      <c r="E88" s="65" t="s">
        <v>121</v>
      </c>
      <c r="F88" s="65" t="s">
        <v>125</v>
      </c>
      <c r="G88" s="65" t="s">
        <v>98</v>
      </c>
      <c r="H88" s="68"/>
      <c r="I88" s="68"/>
      <c r="J88" s="79">
        <f t="shared" si="11"/>
        <v>6</v>
      </c>
      <c r="K88" s="79">
        <f t="shared" si="11"/>
        <v>6</v>
      </c>
      <c r="L88" s="79">
        <f t="shared" si="11"/>
        <v>6</v>
      </c>
    </row>
    <row r="89" spans="1:12" ht="62.25" customHeight="1">
      <c r="A89" s="67" t="s">
        <v>99</v>
      </c>
      <c r="B89" s="65" t="s">
        <v>110</v>
      </c>
      <c r="C89" s="65" t="s">
        <v>87</v>
      </c>
      <c r="D89" s="65" t="s">
        <v>111</v>
      </c>
      <c r="E89" s="65" t="s">
        <v>121</v>
      </c>
      <c r="F89" s="65" t="s">
        <v>125</v>
      </c>
      <c r="G89" s="65" t="s">
        <v>98</v>
      </c>
      <c r="H89" s="65" t="s">
        <v>100</v>
      </c>
      <c r="I89" s="68"/>
      <c r="J89" s="79">
        <f t="shared" si="11"/>
        <v>6</v>
      </c>
      <c r="K89" s="79">
        <f t="shared" si="11"/>
        <v>6</v>
      </c>
      <c r="L89" s="79">
        <f t="shared" si="11"/>
        <v>6</v>
      </c>
    </row>
    <row r="90" spans="1:12" ht="36">
      <c r="A90" s="67" t="s">
        <v>188</v>
      </c>
      <c r="B90" s="65" t="s">
        <v>110</v>
      </c>
      <c r="C90" s="65" t="s">
        <v>87</v>
      </c>
      <c r="D90" s="65" t="s">
        <v>111</v>
      </c>
      <c r="E90" s="65" t="s">
        <v>121</v>
      </c>
      <c r="F90" s="65" t="s">
        <v>125</v>
      </c>
      <c r="G90" s="65" t="s">
        <v>98</v>
      </c>
      <c r="H90" s="65" t="s">
        <v>100</v>
      </c>
      <c r="I90" s="65" t="s">
        <v>190</v>
      </c>
      <c r="J90" s="79">
        <f ca="1">SUM('Приложение 3'!I33)</f>
        <v>6</v>
      </c>
      <c r="K90" s="79">
        <f ca="1">SUM('Приложение 3'!J33)</f>
        <v>6</v>
      </c>
      <c r="L90" s="79">
        <f ca="1">SUM('Приложение 3'!K33)</f>
        <v>6</v>
      </c>
    </row>
    <row r="91" spans="1:12" ht="36">
      <c r="A91" s="83" t="s">
        <v>127</v>
      </c>
      <c r="B91" s="66" t="s">
        <v>128</v>
      </c>
      <c r="C91" s="66"/>
      <c r="D91" s="66"/>
      <c r="E91" s="66"/>
      <c r="F91" s="66"/>
      <c r="G91" s="66"/>
      <c r="H91" s="84"/>
      <c r="I91" s="84"/>
      <c r="J91" s="78">
        <f>SUM(J92)</f>
        <v>276.60000000000002</v>
      </c>
      <c r="K91" s="78">
        <f>SUM(K92)</f>
        <v>276.60000000000002</v>
      </c>
      <c r="L91" s="78">
        <f>SUM(L92)</f>
        <v>276.60000000000002</v>
      </c>
    </row>
    <row r="92" spans="1:12" ht="35.25" customHeight="1">
      <c r="A92" s="70" t="s">
        <v>129</v>
      </c>
      <c r="B92" s="65" t="s">
        <v>128</v>
      </c>
      <c r="C92" s="65" t="s">
        <v>86</v>
      </c>
      <c r="D92" s="65" t="s">
        <v>111</v>
      </c>
      <c r="E92" s="65"/>
      <c r="F92" s="65"/>
      <c r="G92" s="65"/>
      <c r="H92" s="65"/>
      <c r="I92" s="68"/>
      <c r="J92" s="79">
        <f>J93</f>
        <v>276.60000000000002</v>
      </c>
      <c r="K92" s="79">
        <f>K93</f>
        <v>276.60000000000002</v>
      </c>
      <c r="L92" s="79">
        <f>L93</f>
        <v>276.60000000000002</v>
      </c>
    </row>
    <row r="93" spans="1:12" ht="24">
      <c r="A93" s="67" t="s">
        <v>165</v>
      </c>
      <c r="B93" s="65" t="s">
        <v>128</v>
      </c>
      <c r="C93" s="65" t="s">
        <v>86</v>
      </c>
      <c r="D93" s="65" t="s">
        <v>111</v>
      </c>
      <c r="E93" s="65" t="s">
        <v>166</v>
      </c>
      <c r="F93" s="65"/>
      <c r="G93" s="65"/>
      <c r="H93" s="65"/>
      <c r="I93" s="65"/>
      <c r="J93" s="79">
        <f t="shared" ref="J93:L97" si="12">SUM(J94)</f>
        <v>276.60000000000002</v>
      </c>
      <c r="K93" s="79">
        <f t="shared" si="12"/>
        <v>276.60000000000002</v>
      </c>
      <c r="L93" s="79">
        <f t="shared" si="12"/>
        <v>276.60000000000002</v>
      </c>
    </row>
    <row r="94" spans="1:12" ht="24">
      <c r="A94" s="67" t="s">
        <v>167</v>
      </c>
      <c r="B94" s="65" t="s">
        <v>128</v>
      </c>
      <c r="C94" s="65" t="s">
        <v>86</v>
      </c>
      <c r="D94" s="65" t="s">
        <v>111</v>
      </c>
      <c r="E94" s="65" t="s">
        <v>166</v>
      </c>
      <c r="F94" s="65" t="s">
        <v>168</v>
      </c>
      <c r="G94" s="68"/>
      <c r="H94" s="68"/>
      <c r="I94" s="68"/>
      <c r="J94" s="79">
        <f t="shared" si="12"/>
        <v>276.60000000000002</v>
      </c>
      <c r="K94" s="79">
        <f t="shared" si="12"/>
        <v>276.60000000000002</v>
      </c>
      <c r="L94" s="79">
        <f t="shared" si="12"/>
        <v>276.60000000000002</v>
      </c>
    </row>
    <row r="95" spans="1:12" ht="24">
      <c r="A95" s="67" t="s">
        <v>169</v>
      </c>
      <c r="B95" s="65" t="s">
        <v>128</v>
      </c>
      <c r="C95" s="65" t="s">
        <v>86</v>
      </c>
      <c r="D95" s="65" t="s">
        <v>111</v>
      </c>
      <c r="E95" s="65" t="s">
        <v>166</v>
      </c>
      <c r="F95" s="65" t="s">
        <v>170</v>
      </c>
      <c r="G95" s="65"/>
      <c r="H95" s="65"/>
      <c r="I95" s="65"/>
      <c r="J95" s="79">
        <f t="shared" si="12"/>
        <v>276.60000000000002</v>
      </c>
      <c r="K95" s="79">
        <f t="shared" si="12"/>
        <v>276.60000000000002</v>
      </c>
      <c r="L95" s="79">
        <f t="shared" si="12"/>
        <v>276.60000000000002</v>
      </c>
    </row>
    <row r="96" spans="1:12">
      <c r="A96" s="67" t="s">
        <v>161</v>
      </c>
      <c r="B96" s="65" t="s">
        <v>128</v>
      </c>
      <c r="C96" s="65" t="s">
        <v>86</v>
      </c>
      <c r="D96" s="65" t="s">
        <v>111</v>
      </c>
      <c r="E96" s="65" t="s">
        <v>166</v>
      </c>
      <c r="F96" s="65" t="s">
        <v>170</v>
      </c>
      <c r="G96" s="68" t="s">
        <v>92</v>
      </c>
      <c r="H96" s="68"/>
      <c r="I96" s="68"/>
      <c r="J96" s="79">
        <f t="shared" si="12"/>
        <v>276.60000000000002</v>
      </c>
      <c r="K96" s="79">
        <f t="shared" si="12"/>
        <v>276.60000000000002</v>
      </c>
      <c r="L96" s="79">
        <f t="shared" si="12"/>
        <v>276.60000000000002</v>
      </c>
    </row>
    <row r="97" spans="1:12">
      <c r="A97" s="67" t="s">
        <v>162</v>
      </c>
      <c r="B97" s="65" t="s">
        <v>128</v>
      </c>
      <c r="C97" s="65" t="s">
        <v>86</v>
      </c>
      <c r="D97" s="65" t="s">
        <v>111</v>
      </c>
      <c r="E97" s="65" t="s">
        <v>166</v>
      </c>
      <c r="F97" s="65" t="s">
        <v>170</v>
      </c>
      <c r="G97" s="68" t="s">
        <v>92</v>
      </c>
      <c r="H97" s="68" t="s">
        <v>98</v>
      </c>
      <c r="I97" s="68"/>
      <c r="J97" s="79">
        <f t="shared" si="12"/>
        <v>276.60000000000002</v>
      </c>
      <c r="K97" s="79">
        <f t="shared" si="12"/>
        <v>276.60000000000002</v>
      </c>
      <c r="L97" s="79">
        <f t="shared" si="12"/>
        <v>276.60000000000002</v>
      </c>
    </row>
    <row r="98" spans="1:12" ht="36">
      <c r="A98" s="70" t="s">
        <v>188</v>
      </c>
      <c r="B98" s="65" t="s">
        <v>128</v>
      </c>
      <c r="C98" s="65" t="s">
        <v>86</v>
      </c>
      <c r="D98" s="65" t="s">
        <v>111</v>
      </c>
      <c r="E98" s="65" t="s">
        <v>166</v>
      </c>
      <c r="F98" s="65" t="s">
        <v>170</v>
      </c>
      <c r="G98" s="65" t="s">
        <v>92</v>
      </c>
      <c r="H98" s="65" t="s">
        <v>98</v>
      </c>
      <c r="I98" s="65" t="s">
        <v>190</v>
      </c>
      <c r="J98" s="79">
        <f ca="1">SUM('Приложение 3'!I85)</f>
        <v>276.60000000000002</v>
      </c>
      <c r="K98" s="79">
        <f ca="1">SUM('Приложение 3'!J85)</f>
        <v>276.60000000000002</v>
      </c>
      <c r="L98" s="79">
        <f ca="1">SUM('Приложение 3'!K85)</f>
        <v>276.60000000000002</v>
      </c>
    </row>
    <row r="99" spans="1:12" ht="48">
      <c r="A99" s="67" t="s">
        <v>201</v>
      </c>
      <c r="B99" s="65" t="s">
        <v>128</v>
      </c>
      <c r="C99" s="65" t="s">
        <v>86</v>
      </c>
      <c r="D99" s="65" t="s">
        <v>111</v>
      </c>
      <c r="E99" s="65" t="s">
        <v>130</v>
      </c>
      <c r="F99" s="65"/>
      <c r="G99" s="65"/>
      <c r="H99" s="65"/>
      <c r="I99" s="68"/>
      <c r="J99" s="80">
        <f t="shared" ref="J99:L105" si="13">SUM(J100)</f>
        <v>0.1</v>
      </c>
      <c r="K99" s="80">
        <f t="shared" si="13"/>
        <v>0.1</v>
      </c>
      <c r="L99" s="80">
        <f t="shared" si="13"/>
        <v>0.1</v>
      </c>
    </row>
    <row r="100" spans="1:12">
      <c r="A100" s="67" t="s">
        <v>122</v>
      </c>
      <c r="B100" s="65" t="s">
        <v>128</v>
      </c>
      <c r="C100" s="65" t="s">
        <v>86</v>
      </c>
      <c r="D100" s="65" t="s">
        <v>111</v>
      </c>
      <c r="E100" s="65" t="s">
        <v>130</v>
      </c>
      <c r="F100" s="65" t="s">
        <v>123</v>
      </c>
      <c r="G100" s="65"/>
      <c r="H100" s="65"/>
      <c r="I100" s="65"/>
      <c r="J100" s="79">
        <f t="shared" si="13"/>
        <v>0.1</v>
      </c>
      <c r="K100" s="79">
        <f t="shared" si="13"/>
        <v>0.1</v>
      </c>
      <c r="L100" s="79">
        <f t="shared" si="13"/>
        <v>0.1</v>
      </c>
    </row>
    <row r="101" spans="1:12">
      <c r="A101" s="67" t="s">
        <v>131</v>
      </c>
      <c r="B101" s="65" t="s">
        <v>128</v>
      </c>
      <c r="C101" s="65" t="s">
        <v>86</v>
      </c>
      <c r="D101" s="65" t="s">
        <v>111</v>
      </c>
      <c r="E101" s="65" t="s">
        <v>130</v>
      </c>
      <c r="F101" s="65" t="s">
        <v>132</v>
      </c>
      <c r="G101" s="65"/>
      <c r="H101" s="65"/>
      <c r="I101" s="68"/>
      <c r="J101" s="79">
        <f t="shared" si="13"/>
        <v>0.1</v>
      </c>
      <c r="K101" s="79">
        <f t="shared" si="13"/>
        <v>0.1</v>
      </c>
      <c r="L101" s="79">
        <f t="shared" si="13"/>
        <v>0.1</v>
      </c>
    </row>
    <row r="102" spans="1:12">
      <c r="A102" s="70" t="s">
        <v>97</v>
      </c>
      <c r="B102" s="65" t="s">
        <v>128</v>
      </c>
      <c r="C102" s="65" t="s">
        <v>86</v>
      </c>
      <c r="D102" s="65" t="s">
        <v>111</v>
      </c>
      <c r="E102" s="65" t="s">
        <v>130</v>
      </c>
      <c r="F102" s="65" t="s">
        <v>132</v>
      </c>
      <c r="G102" s="65" t="s">
        <v>98</v>
      </c>
      <c r="H102" s="65"/>
      <c r="I102" s="65"/>
      <c r="J102" s="79">
        <f t="shared" si="13"/>
        <v>0.1</v>
      </c>
      <c r="K102" s="79">
        <f t="shared" si="13"/>
        <v>0.1</v>
      </c>
      <c r="L102" s="79">
        <f t="shared" si="13"/>
        <v>0.1</v>
      </c>
    </row>
    <row r="103" spans="1:12">
      <c r="A103" s="67" t="s">
        <v>126</v>
      </c>
      <c r="B103" s="65" t="s">
        <v>128</v>
      </c>
      <c r="C103" s="65" t="s">
        <v>86</v>
      </c>
      <c r="D103" s="65" t="s">
        <v>111</v>
      </c>
      <c r="E103" s="65" t="s">
        <v>130</v>
      </c>
      <c r="F103" s="65" t="s">
        <v>132</v>
      </c>
      <c r="G103" s="65" t="s">
        <v>98</v>
      </c>
      <c r="H103" s="65" t="s">
        <v>93</v>
      </c>
      <c r="I103" s="68"/>
      <c r="J103" s="79">
        <f t="shared" si="13"/>
        <v>0.1</v>
      </c>
      <c r="K103" s="79">
        <f t="shared" si="13"/>
        <v>0.1</v>
      </c>
      <c r="L103" s="79">
        <f t="shared" si="13"/>
        <v>0.1</v>
      </c>
    </row>
    <row r="104" spans="1:12" ht="36">
      <c r="A104" s="70" t="s">
        <v>188</v>
      </c>
      <c r="B104" s="65" t="s">
        <v>128</v>
      </c>
      <c r="C104" s="65" t="s">
        <v>86</v>
      </c>
      <c r="D104" s="65" t="s">
        <v>111</v>
      </c>
      <c r="E104" s="65" t="s">
        <v>130</v>
      </c>
      <c r="F104" s="65" t="s">
        <v>132</v>
      </c>
      <c r="G104" s="65" t="s">
        <v>98</v>
      </c>
      <c r="H104" s="65" t="s">
        <v>93</v>
      </c>
      <c r="I104" s="65" t="s">
        <v>190</v>
      </c>
      <c r="J104" s="79">
        <f ca="1">SUM('Приложение 3'!I39)</f>
        <v>0.1</v>
      </c>
      <c r="K104" s="79">
        <f ca="1">SUM('Приложение 3'!J39)</f>
        <v>0.1</v>
      </c>
      <c r="L104" s="79">
        <f ca="1">SUM('Приложение 3'!K39)</f>
        <v>0.1</v>
      </c>
    </row>
    <row r="105" spans="1:12">
      <c r="A105" s="85" t="s">
        <v>139</v>
      </c>
      <c r="B105" s="72" t="s">
        <v>128</v>
      </c>
      <c r="C105" s="72" t="s">
        <v>86</v>
      </c>
      <c r="D105" s="72" t="s">
        <v>111</v>
      </c>
      <c r="E105" s="72" t="s">
        <v>143</v>
      </c>
      <c r="F105" s="72"/>
      <c r="G105" s="72"/>
      <c r="H105" s="72"/>
      <c r="I105" s="73"/>
      <c r="J105" s="80">
        <f t="shared" si="13"/>
        <v>0</v>
      </c>
      <c r="K105" s="80">
        <f t="shared" si="13"/>
        <v>0</v>
      </c>
      <c r="L105" s="80">
        <f t="shared" si="13"/>
        <v>0</v>
      </c>
    </row>
    <row r="106" spans="1:12" ht="51">
      <c r="A106" s="86" t="s">
        <v>140</v>
      </c>
      <c r="B106" s="65" t="s">
        <v>128</v>
      </c>
      <c r="C106" s="65" t="s">
        <v>86</v>
      </c>
      <c r="D106" s="65" t="s">
        <v>111</v>
      </c>
      <c r="E106" s="65" t="s">
        <v>143</v>
      </c>
      <c r="F106" s="65" t="s">
        <v>108</v>
      </c>
      <c r="G106" s="65"/>
      <c r="H106" s="65"/>
      <c r="I106" s="65"/>
      <c r="J106" s="79">
        <f>J107</f>
        <v>0</v>
      </c>
      <c r="K106" s="79"/>
      <c r="L106" s="79"/>
    </row>
    <row r="107" spans="1:12" ht="96">
      <c r="A107" s="87" t="s">
        <v>202</v>
      </c>
      <c r="B107" s="65" t="s">
        <v>128</v>
      </c>
      <c r="C107" s="65" t="s">
        <v>86</v>
      </c>
      <c r="D107" s="65" t="s">
        <v>111</v>
      </c>
      <c r="E107" s="65" t="s">
        <v>143</v>
      </c>
      <c r="F107" s="65" t="s">
        <v>108</v>
      </c>
      <c r="G107" s="65"/>
      <c r="H107" s="65"/>
      <c r="I107" s="68"/>
      <c r="J107" s="79">
        <f>J108</f>
        <v>0</v>
      </c>
      <c r="K107" s="79"/>
      <c r="L107" s="79"/>
    </row>
    <row r="108" spans="1:12">
      <c r="A108" s="76" t="s">
        <v>141</v>
      </c>
      <c r="B108" s="65" t="s">
        <v>128</v>
      </c>
      <c r="C108" s="65" t="s">
        <v>86</v>
      </c>
      <c r="D108" s="65" t="s">
        <v>111</v>
      </c>
      <c r="E108" s="65" t="s">
        <v>143</v>
      </c>
      <c r="F108" s="65" t="s">
        <v>108</v>
      </c>
      <c r="G108" s="65" t="s">
        <v>102</v>
      </c>
      <c r="H108" s="65"/>
      <c r="I108" s="65"/>
      <c r="J108" s="79">
        <f>J109</f>
        <v>0</v>
      </c>
      <c r="K108" s="79"/>
      <c r="L108" s="79"/>
    </row>
    <row r="109" spans="1:12" ht="48">
      <c r="A109" s="67" t="s">
        <v>142</v>
      </c>
      <c r="B109" s="65" t="s">
        <v>128</v>
      </c>
      <c r="C109" s="65" t="s">
        <v>86</v>
      </c>
      <c r="D109" s="65" t="s">
        <v>111</v>
      </c>
      <c r="E109" s="65" t="s">
        <v>143</v>
      </c>
      <c r="F109" s="65" t="s">
        <v>108</v>
      </c>
      <c r="G109" s="65" t="s">
        <v>102</v>
      </c>
      <c r="H109" s="65" t="s">
        <v>92</v>
      </c>
      <c r="I109" s="68"/>
      <c r="J109" s="79">
        <f>J110</f>
        <v>0</v>
      </c>
      <c r="K109" s="79"/>
      <c r="L109" s="79"/>
    </row>
    <row r="110" spans="1:12" ht="36">
      <c r="A110" s="87" t="s">
        <v>144</v>
      </c>
      <c r="B110" s="65" t="s">
        <v>128</v>
      </c>
      <c r="C110" s="65" t="s">
        <v>86</v>
      </c>
      <c r="D110" s="65" t="s">
        <v>111</v>
      </c>
      <c r="E110" s="65" t="s">
        <v>143</v>
      </c>
      <c r="F110" s="65" t="s">
        <v>145</v>
      </c>
      <c r="G110" s="65" t="s">
        <v>102</v>
      </c>
      <c r="H110" s="65" t="s">
        <v>92</v>
      </c>
      <c r="I110" s="65" t="s">
        <v>190</v>
      </c>
      <c r="J110" s="79">
        <f ca="1">'Приложение 3'!I50</f>
        <v>0</v>
      </c>
      <c r="K110" s="79"/>
      <c r="L110" s="79"/>
    </row>
    <row r="111" spans="1:12" ht="26.25" customHeight="1">
      <c r="A111" s="67" t="s">
        <v>174</v>
      </c>
      <c r="B111" s="65" t="s">
        <v>128</v>
      </c>
      <c r="C111" s="65" t="s">
        <v>86</v>
      </c>
      <c r="D111" s="65" t="s">
        <v>111</v>
      </c>
      <c r="E111" s="65" t="s">
        <v>175</v>
      </c>
      <c r="F111" s="65"/>
      <c r="G111" s="65"/>
      <c r="H111" s="65"/>
      <c r="I111" s="65"/>
      <c r="J111" s="80">
        <f t="shared" ref="J111:L115" si="14">SUM(J112)</f>
        <v>2.8</v>
      </c>
      <c r="K111" s="80">
        <f t="shared" si="14"/>
        <v>2.8</v>
      </c>
      <c r="L111" s="80">
        <f t="shared" si="14"/>
        <v>2.8</v>
      </c>
    </row>
    <row r="112" spans="1:12" ht="24">
      <c r="A112" s="67" t="s">
        <v>171</v>
      </c>
      <c r="B112" s="65" t="s">
        <v>128</v>
      </c>
      <c r="C112" s="65" t="s">
        <v>86</v>
      </c>
      <c r="D112" s="65" t="s">
        <v>111</v>
      </c>
      <c r="E112" s="65" t="s">
        <v>175</v>
      </c>
      <c r="F112" s="65" t="s">
        <v>176</v>
      </c>
      <c r="G112" s="68"/>
      <c r="H112" s="68"/>
      <c r="I112" s="68"/>
      <c r="J112" s="79">
        <f t="shared" si="14"/>
        <v>2.8</v>
      </c>
      <c r="K112" s="79">
        <f t="shared" si="14"/>
        <v>2.8</v>
      </c>
      <c r="L112" s="79">
        <f t="shared" si="14"/>
        <v>2.8</v>
      </c>
    </row>
    <row r="113" spans="1:12">
      <c r="A113" s="67" t="s">
        <v>177</v>
      </c>
      <c r="B113" s="65" t="s">
        <v>128</v>
      </c>
      <c r="C113" s="65" t="s">
        <v>86</v>
      </c>
      <c r="D113" s="65" t="s">
        <v>111</v>
      </c>
      <c r="E113" s="65" t="s">
        <v>175</v>
      </c>
      <c r="F113" s="65" t="s">
        <v>178</v>
      </c>
      <c r="G113" s="68"/>
      <c r="H113" s="68"/>
      <c r="I113" s="68"/>
      <c r="J113" s="79">
        <f t="shared" si="14"/>
        <v>2.8</v>
      </c>
      <c r="K113" s="79">
        <f t="shared" si="14"/>
        <v>2.8</v>
      </c>
      <c r="L113" s="79">
        <f t="shared" si="14"/>
        <v>2.8</v>
      </c>
    </row>
    <row r="114" spans="1:12" ht="24">
      <c r="A114" s="67" t="s">
        <v>171</v>
      </c>
      <c r="B114" s="65" t="s">
        <v>128</v>
      </c>
      <c r="C114" s="65" t="s">
        <v>86</v>
      </c>
      <c r="D114" s="65" t="s">
        <v>111</v>
      </c>
      <c r="E114" s="65" t="s">
        <v>175</v>
      </c>
      <c r="F114" s="65" t="s">
        <v>178</v>
      </c>
      <c r="G114" s="65" t="s">
        <v>172</v>
      </c>
      <c r="H114" s="65"/>
      <c r="I114" s="65"/>
      <c r="J114" s="79">
        <f t="shared" si="14"/>
        <v>2.8</v>
      </c>
      <c r="K114" s="79">
        <f t="shared" si="14"/>
        <v>2.8</v>
      </c>
      <c r="L114" s="79">
        <f t="shared" si="14"/>
        <v>2.8</v>
      </c>
    </row>
    <row r="115" spans="1:12" ht="24">
      <c r="A115" s="67" t="s">
        <v>173</v>
      </c>
      <c r="B115" s="65" t="s">
        <v>128</v>
      </c>
      <c r="C115" s="65" t="s">
        <v>86</v>
      </c>
      <c r="D115" s="65" t="s">
        <v>111</v>
      </c>
      <c r="E115" s="65" t="s">
        <v>175</v>
      </c>
      <c r="F115" s="65" t="s">
        <v>178</v>
      </c>
      <c r="G115" s="65" t="s">
        <v>172</v>
      </c>
      <c r="H115" s="65" t="s">
        <v>98</v>
      </c>
      <c r="I115" s="65"/>
      <c r="J115" s="79">
        <f t="shared" si="14"/>
        <v>2.8</v>
      </c>
      <c r="K115" s="79">
        <f t="shared" si="14"/>
        <v>2.8</v>
      </c>
      <c r="L115" s="79">
        <f t="shared" si="14"/>
        <v>2.8</v>
      </c>
    </row>
    <row r="116" spans="1:12" ht="36">
      <c r="A116" s="70" t="s">
        <v>188</v>
      </c>
      <c r="B116" s="65" t="s">
        <v>128</v>
      </c>
      <c r="C116" s="65" t="s">
        <v>86</v>
      </c>
      <c r="D116" s="65" t="s">
        <v>111</v>
      </c>
      <c r="E116" s="65" t="s">
        <v>175</v>
      </c>
      <c r="F116" s="65" t="s">
        <v>178</v>
      </c>
      <c r="G116" s="65" t="s">
        <v>172</v>
      </c>
      <c r="H116" s="65" t="s">
        <v>98</v>
      </c>
      <c r="I116" s="65" t="s">
        <v>190</v>
      </c>
      <c r="J116" s="79">
        <f ca="1">SUM('Приложение 3'!I92)</f>
        <v>2.8</v>
      </c>
      <c r="K116" s="79">
        <f ca="1">SUM('Приложение 3'!J92)</f>
        <v>2.8</v>
      </c>
      <c r="L116" s="79">
        <f ca="1">SUM('Приложение 3'!K92)</f>
        <v>2.8</v>
      </c>
    </row>
    <row r="117" spans="1:12">
      <c r="A117" s="83" t="s">
        <v>179</v>
      </c>
      <c r="B117" s="66" t="s">
        <v>111</v>
      </c>
      <c r="C117" s="66" t="s">
        <v>181</v>
      </c>
      <c r="D117" s="66" t="s">
        <v>111</v>
      </c>
      <c r="E117" s="66" t="s">
        <v>182</v>
      </c>
      <c r="F117" s="66" t="s">
        <v>180</v>
      </c>
      <c r="G117" s="66" t="s">
        <v>111</v>
      </c>
      <c r="H117" s="84" t="s">
        <v>111</v>
      </c>
      <c r="I117" s="84" t="s">
        <v>180</v>
      </c>
      <c r="J117" s="77"/>
      <c r="K117" s="77">
        <f ca="1">SUM('Приложение 3'!J93)</f>
        <v>136.6</v>
      </c>
      <c r="L117" s="77">
        <f ca="1">SUM('Приложение 3'!K93)</f>
        <v>170.7</v>
      </c>
    </row>
  </sheetData>
  <mergeCells count="10">
    <mergeCell ref="I1:L1"/>
    <mergeCell ref="A2:L2"/>
    <mergeCell ref="I3:L3"/>
    <mergeCell ref="J4:L4"/>
    <mergeCell ref="A4:A5"/>
    <mergeCell ref="F4:F5"/>
    <mergeCell ref="G4:G5"/>
    <mergeCell ref="H4:H5"/>
    <mergeCell ref="I4:I5"/>
    <mergeCell ref="B4:E5"/>
  </mergeCells>
  <phoneticPr fontId="0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58"/>
  <sheetViews>
    <sheetView view="pageBreakPreview" topLeftCell="A10" zoomScale="73" zoomScaleNormal="100" workbookViewId="0">
      <selection activeCell="I11" sqref="I11"/>
    </sheetView>
  </sheetViews>
  <sheetFormatPr defaultColWidth="9" defaultRowHeight="12.75"/>
  <cols>
    <col min="1" max="1" width="37.1640625" style="17" customWidth="1"/>
    <col min="2" max="2" width="70.5" style="17" customWidth="1"/>
    <col min="3" max="3" width="18.6640625" style="17" customWidth="1"/>
    <col min="4" max="4" width="19.33203125" style="17" customWidth="1"/>
    <col min="5" max="5" width="18" style="17" customWidth="1"/>
    <col min="6" max="6" width="24" style="17" customWidth="1"/>
    <col min="7" max="7" width="17.33203125" style="17" customWidth="1"/>
    <col min="8" max="8" width="17.5" style="17" customWidth="1"/>
    <col min="9" max="9" width="17" style="17" customWidth="1"/>
    <col min="10" max="16384" width="9" style="17"/>
  </cols>
  <sheetData>
    <row r="1" spans="1:9" ht="15.75">
      <c r="B1" s="2"/>
      <c r="C1" s="184" t="s">
        <v>203</v>
      </c>
      <c r="D1" s="185"/>
      <c r="E1" s="185"/>
      <c r="F1" s="18"/>
    </row>
    <row r="2" spans="1:9" ht="15.75">
      <c r="A2" s="3"/>
      <c r="B2" s="19"/>
      <c r="C2" s="185"/>
      <c r="D2" s="185"/>
      <c r="E2" s="185"/>
      <c r="F2" s="18"/>
    </row>
    <row r="3" spans="1:9" ht="15.75" customHeight="1">
      <c r="B3" s="19"/>
      <c r="C3" s="185"/>
      <c r="D3" s="185"/>
      <c r="E3" s="185"/>
      <c r="F3" s="18"/>
    </row>
    <row r="4" spans="1:9" ht="15.75">
      <c r="B4" s="3"/>
      <c r="C4" s="185"/>
      <c r="D4" s="185"/>
      <c r="E4" s="185"/>
      <c r="F4" s="18"/>
    </row>
    <row r="5" spans="1:9" ht="88.5" customHeight="1">
      <c r="B5" s="3"/>
      <c r="C5" s="185"/>
      <c r="D5" s="185"/>
      <c r="E5" s="185"/>
      <c r="F5" s="18"/>
    </row>
    <row r="6" spans="1:9" ht="12.75" customHeight="1">
      <c r="A6" s="20"/>
      <c r="B6" s="21"/>
      <c r="C6" s="21"/>
      <c r="D6" s="21"/>
      <c r="E6" s="21"/>
      <c r="F6" s="18"/>
    </row>
    <row r="7" spans="1:9" ht="75" customHeight="1">
      <c r="A7" s="186" t="s">
        <v>204</v>
      </c>
      <c r="B7" s="186"/>
      <c r="C7" s="186"/>
      <c r="D7" s="186"/>
      <c r="E7" s="186"/>
      <c r="F7" s="18"/>
    </row>
    <row r="8" spans="1:9">
      <c r="A8" s="22"/>
      <c r="B8" s="18"/>
      <c r="C8" s="18"/>
      <c r="D8" s="18"/>
      <c r="E8" s="18"/>
      <c r="F8" s="23"/>
    </row>
    <row r="9" spans="1:9" ht="36.75" customHeight="1">
      <c r="A9" s="187" t="s">
        <v>39</v>
      </c>
      <c r="B9" s="189" t="s">
        <v>205</v>
      </c>
      <c r="C9" s="187" t="s">
        <v>206</v>
      </c>
      <c r="D9" s="187"/>
      <c r="E9" s="187"/>
      <c r="F9" s="24"/>
      <c r="H9" s="25"/>
      <c r="I9" s="27"/>
    </row>
    <row r="10" spans="1:9" ht="36" customHeight="1">
      <c r="A10" s="187"/>
      <c r="B10" s="189"/>
      <c r="C10" s="5" t="s">
        <v>84</v>
      </c>
      <c r="D10" s="5" t="s">
        <v>42</v>
      </c>
      <c r="E10" s="5" t="s">
        <v>85</v>
      </c>
      <c r="F10" s="26"/>
      <c r="H10" s="27"/>
      <c r="I10" s="27"/>
    </row>
    <row r="11" spans="1:9" ht="15.75">
      <c r="A11" s="28" t="s">
        <v>86</v>
      </c>
      <c r="B11" s="29" t="s">
        <v>87</v>
      </c>
      <c r="C11" s="29" t="s">
        <v>43</v>
      </c>
      <c r="D11" s="29" t="s">
        <v>44</v>
      </c>
      <c r="E11" s="30">
        <v>5</v>
      </c>
      <c r="F11" s="26"/>
      <c r="H11" s="27"/>
      <c r="I11" s="27"/>
    </row>
    <row r="12" spans="1:9" ht="31.5">
      <c r="A12" s="31" t="s">
        <v>207</v>
      </c>
      <c r="B12" s="32" t="s">
        <v>208</v>
      </c>
      <c r="C12" s="33"/>
      <c r="D12" s="33"/>
      <c r="E12" s="33"/>
      <c r="F12" s="34"/>
      <c r="G12" s="34"/>
      <c r="H12" s="34"/>
    </row>
    <row r="13" spans="1:9" s="16" customFormat="1" ht="31.5">
      <c r="A13" s="31" t="s">
        <v>209</v>
      </c>
      <c r="B13" s="35" t="s">
        <v>210</v>
      </c>
      <c r="C13" s="36"/>
      <c r="D13" s="36"/>
      <c r="E13" s="36"/>
    </row>
    <row r="14" spans="1:9" s="16" customFormat="1" ht="31.5">
      <c r="A14" s="37" t="s">
        <v>211</v>
      </c>
      <c r="B14" s="38" t="s">
        <v>212</v>
      </c>
      <c r="C14" s="39"/>
      <c r="D14" s="39"/>
      <c r="E14" s="39"/>
      <c r="F14" s="40"/>
    </row>
    <row r="15" spans="1:9" s="16" customFormat="1" ht="31.5">
      <c r="A15" s="37" t="s">
        <v>213</v>
      </c>
      <c r="B15" s="38" t="s">
        <v>214</v>
      </c>
      <c r="C15" s="39"/>
      <c r="D15" s="39"/>
      <c r="E15" s="39"/>
      <c r="F15" s="40"/>
    </row>
    <row r="16" spans="1:9" s="16" customFormat="1" ht="31.5">
      <c r="A16" s="31" t="s">
        <v>215</v>
      </c>
      <c r="B16" s="35" t="s">
        <v>216</v>
      </c>
      <c r="C16" s="36">
        <f>C17</f>
        <v>109.3</v>
      </c>
      <c r="D16" s="36">
        <f>D17</f>
        <v>136.6</v>
      </c>
      <c r="E16" s="36">
        <f>E17</f>
        <v>170.7</v>
      </c>
      <c r="F16" s="40"/>
    </row>
    <row r="17" spans="1:9" s="16" customFormat="1" ht="47.25">
      <c r="A17" s="37" t="s">
        <v>217</v>
      </c>
      <c r="B17" s="38" t="s">
        <v>218</v>
      </c>
      <c r="C17" s="39">
        <v>109.3</v>
      </c>
      <c r="D17" s="39">
        <f ca="1">'Приложение 4'!K117</f>
        <v>136.6</v>
      </c>
      <c r="E17" s="39">
        <f ca="1">'Приложение 4'!L117</f>
        <v>170.7</v>
      </c>
    </row>
    <row r="18" spans="1:9" s="16" customFormat="1" ht="47.25">
      <c r="A18" s="37" t="s">
        <v>219</v>
      </c>
      <c r="B18" s="38" t="s">
        <v>220</v>
      </c>
      <c r="C18" s="39">
        <f>C17</f>
        <v>109.3</v>
      </c>
      <c r="D18" s="39">
        <f>D17</f>
        <v>136.6</v>
      </c>
      <c r="E18" s="39">
        <f>E17</f>
        <v>170.7</v>
      </c>
    </row>
    <row r="19" spans="1:9" s="16" customFormat="1" ht="31.5">
      <c r="A19" s="31" t="s">
        <v>221</v>
      </c>
      <c r="B19" s="32" t="s">
        <v>222</v>
      </c>
      <c r="C19" s="36"/>
      <c r="D19" s="36"/>
      <c r="E19" s="36"/>
      <c r="F19" s="41"/>
    </row>
    <row r="20" spans="1:9" s="16" customFormat="1" ht="15.75">
      <c r="A20" s="31" t="s">
        <v>223</v>
      </c>
      <c r="B20" s="32" t="s">
        <v>224</v>
      </c>
      <c r="C20" s="36">
        <f t="shared" ref="C20:E22" si="0">C21</f>
        <v>-2615.8500000000004</v>
      </c>
      <c r="D20" s="39">
        <f t="shared" si="0"/>
        <v>-2854.9</v>
      </c>
      <c r="E20" s="39">
        <f t="shared" si="0"/>
        <v>-3125.2</v>
      </c>
      <c r="F20" s="40"/>
    </row>
    <row r="21" spans="1:9" s="16" customFormat="1" ht="15.75">
      <c r="A21" s="37" t="s">
        <v>225</v>
      </c>
      <c r="B21" s="42" t="s">
        <v>226</v>
      </c>
      <c r="C21" s="39">
        <f t="shared" si="0"/>
        <v>-2615.8500000000004</v>
      </c>
      <c r="D21" s="39">
        <f t="shared" si="0"/>
        <v>-2854.9</v>
      </c>
      <c r="E21" s="39">
        <f t="shared" si="0"/>
        <v>-3125.2</v>
      </c>
      <c r="F21" s="41"/>
    </row>
    <row r="22" spans="1:9" s="16" customFormat="1" ht="15.75">
      <c r="A22" s="37" t="s">
        <v>227</v>
      </c>
      <c r="B22" s="42" t="s">
        <v>228</v>
      </c>
      <c r="C22" s="39">
        <f t="shared" si="0"/>
        <v>-2615.8500000000004</v>
      </c>
      <c r="D22" s="39">
        <f t="shared" si="0"/>
        <v>-2854.9</v>
      </c>
      <c r="E22" s="39">
        <f t="shared" si="0"/>
        <v>-3125.2</v>
      </c>
      <c r="F22" s="41"/>
    </row>
    <row r="23" spans="1:9" s="16" customFormat="1" ht="31.5">
      <c r="A23" s="43" t="s">
        <v>229</v>
      </c>
      <c r="B23" s="42" t="s">
        <v>230</v>
      </c>
      <c r="C23" s="39">
        <f>-(C24+C28)</f>
        <v>-2615.8500000000004</v>
      </c>
      <c r="D23" s="39">
        <f>-(D24+D28)</f>
        <v>-2854.9</v>
      </c>
      <c r="E23" s="39">
        <f>-(E24+E28)</f>
        <v>-3125.2</v>
      </c>
      <c r="F23" s="44"/>
      <c r="G23" s="45"/>
    </row>
    <row r="24" spans="1:9" ht="15.75">
      <c r="A24" s="31" t="s">
        <v>231</v>
      </c>
      <c r="B24" s="32" t="s">
        <v>232</v>
      </c>
      <c r="C24" s="46">
        <f t="shared" ref="C24:E26" si="1">C25</f>
        <v>2506.5500000000002</v>
      </c>
      <c r="D24" s="46">
        <f t="shared" si="1"/>
        <v>2718.3</v>
      </c>
      <c r="E24" s="46">
        <f t="shared" si="1"/>
        <v>2954.5</v>
      </c>
      <c r="F24" s="188"/>
      <c r="G24" s="188"/>
      <c r="H24" s="48"/>
      <c r="I24" s="52"/>
    </row>
    <row r="25" spans="1:9" ht="15.75">
      <c r="A25" s="37" t="s">
        <v>233</v>
      </c>
      <c r="B25" s="42" t="s">
        <v>234</v>
      </c>
      <c r="C25" s="49">
        <f t="shared" si="1"/>
        <v>2506.5500000000002</v>
      </c>
      <c r="D25" s="49">
        <f t="shared" si="1"/>
        <v>2718.3</v>
      </c>
      <c r="E25" s="49">
        <f t="shared" si="1"/>
        <v>2954.5</v>
      </c>
      <c r="F25" s="47"/>
      <c r="G25" s="47"/>
      <c r="H25" s="48"/>
      <c r="I25" s="52"/>
    </row>
    <row r="26" spans="1:9" ht="31.5">
      <c r="A26" s="37" t="s">
        <v>235</v>
      </c>
      <c r="B26" s="42" t="s">
        <v>236</v>
      </c>
      <c r="C26" s="49">
        <f t="shared" si="1"/>
        <v>2506.5500000000002</v>
      </c>
      <c r="D26" s="49">
        <f t="shared" si="1"/>
        <v>2718.3</v>
      </c>
      <c r="E26" s="49">
        <f t="shared" si="1"/>
        <v>2954.5</v>
      </c>
      <c r="F26" s="47"/>
      <c r="G26" s="47"/>
      <c r="H26" s="48"/>
      <c r="I26" s="52"/>
    </row>
    <row r="27" spans="1:9" ht="31.5">
      <c r="A27" s="50" t="s">
        <v>237</v>
      </c>
      <c r="B27" s="51" t="s">
        <v>238</v>
      </c>
      <c r="C27" s="49">
        <f ca="1">'Приложение 4'!J7</f>
        <v>2506.5500000000002</v>
      </c>
      <c r="D27" s="49">
        <f ca="1">'Приложение 4'!K7</f>
        <v>2718.3</v>
      </c>
      <c r="E27" s="49">
        <f ca="1">'Приложение 4'!L7</f>
        <v>2954.5</v>
      </c>
      <c r="F27" s="47"/>
      <c r="G27" s="47"/>
      <c r="H27" s="48"/>
      <c r="I27" s="52"/>
    </row>
    <row r="28" spans="1:9" ht="31.5">
      <c r="A28" s="50" t="s">
        <v>239</v>
      </c>
      <c r="B28" s="51" t="s">
        <v>240</v>
      </c>
      <c r="C28" s="49">
        <f>SUM(C29:C30)</f>
        <v>109.3</v>
      </c>
      <c r="D28" s="39">
        <f>SUM(D29:D30)</f>
        <v>136.6</v>
      </c>
      <c r="E28" s="39">
        <f>E30</f>
        <v>170.7</v>
      </c>
      <c r="F28" s="47"/>
      <c r="G28" s="47"/>
      <c r="H28" s="48"/>
      <c r="I28" s="52"/>
    </row>
    <row r="29" spans="1:9" ht="15.75">
      <c r="A29" s="50" t="s">
        <v>207</v>
      </c>
      <c r="B29" s="51" t="s">
        <v>241</v>
      </c>
      <c r="C29" s="39">
        <f>C13</f>
        <v>0</v>
      </c>
      <c r="D29" s="39">
        <f>D13</f>
        <v>0</v>
      </c>
      <c r="E29" s="39">
        <v>0</v>
      </c>
      <c r="F29" s="47"/>
      <c r="G29" s="47"/>
      <c r="H29" s="48"/>
      <c r="I29" s="52"/>
    </row>
    <row r="30" spans="1:9" ht="15.75">
      <c r="A30" s="50"/>
      <c r="B30" s="51" t="s">
        <v>242</v>
      </c>
      <c r="C30" s="39">
        <f>C17</f>
        <v>109.3</v>
      </c>
      <c r="D30" s="39">
        <f>D17</f>
        <v>136.6</v>
      </c>
      <c r="E30" s="39">
        <f>E17</f>
        <v>170.7</v>
      </c>
      <c r="F30" s="47"/>
      <c r="G30" s="47"/>
      <c r="H30" s="48"/>
      <c r="I30" s="52"/>
    </row>
    <row r="31" spans="1:9" ht="15.75">
      <c r="A31" s="50"/>
      <c r="B31" s="51"/>
      <c r="C31" s="49"/>
      <c r="D31" s="39"/>
      <c r="E31" s="39"/>
      <c r="F31" s="47"/>
      <c r="G31" s="47"/>
      <c r="H31" s="48"/>
      <c r="I31" s="52"/>
    </row>
    <row r="32" spans="1:9" ht="15.75">
      <c r="A32" s="52"/>
      <c r="B32" s="53"/>
      <c r="C32" s="53"/>
      <c r="D32" s="53"/>
      <c r="E32" s="53"/>
    </row>
    <row r="33" spans="2:6">
      <c r="C33" s="54"/>
      <c r="E33" s="54"/>
      <c r="F33" s="55"/>
    </row>
    <row r="34" spans="2:6">
      <c r="C34" s="54"/>
    </row>
    <row r="35" spans="2:6">
      <c r="C35" s="54"/>
      <c r="D35" s="54"/>
      <c r="E35" s="54"/>
    </row>
    <row r="36" spans="2:6">
      <c r="C36" s="54"/>
      <c r="D36" s="54"/>
      <c r="E36" s="54"/>
    </row>
    <row r="37" spans="2:6">
      <c r="C37" s="54"/>
      <c r="D37" s="54"/>
      <c r="E37" s="54"/>
    </row>
    <row r="38" spans="2:6">
      <c r="C38" s="54"/>
    </row>
    <row r="39" spans="2:6">
      <c r="C39" s="54"/>
    </row>
    <row r="42" spans="2:6">
      <c r="C42" s="54"/>
    </row>
    <row r="43" spans="2:6">
      <c r="C43" s="54"/>
      <c r="D43" s="56"/>
    </row>
    <row r="44" spans="2:6">
      <c r="B44" s="54"/>
      <c r="C44" s="54"/>
      <c r="D44" s="57"/>
    </row>
    <row r="45" spans="2:6">
      <c r="C45" s="54"/>
      <c r="D45" s="56"/>
    </row>
    <row r="46" spans="2:6">
      <c r="C46" s="54"/>
    </row>
    <row r="47" spans="2:6">
      <c r="D47" s="54"/>
    </row>
    <row r="48" spans="2:6">
      <c r="D48" s="54"/>
    </row>
    <row r="49" spans="2:4">
      <c r="B49" s="55"/>
      <c r="D49" s="54"/>
    </row>
    <row r="50" spans="2:4">
      <c r="C50" s="58"/>
      <c r="D50" s="59"/>
    </row>
    <row r="51" spans="2:4">
      <c r="D51" s="54"/>
    </row>
    <row r="52" spans="2:4">
      <c r="D52" s="54"/>
    </row>
    <row r="53" spans="2:4">
      <c r="D53" s="54"/>
    </row>
    <row r="54" spans="2:4">
      <c r="D54" s="54"/>
    </row>
    <row r="55" spans="2:4">
      <c r="D55" s="54"/>
    </row>
    <row r="57" spans="2:4">
      <c r="C57" s="54"/>
    </row>
    <row r="58" spans="2:4">
      <c r="C58" s="54"/>
    </row>
  </sheetData>
  <mergeCells count="6">
    <mergeCell ref="C1:E5"/>
    <mergeCell ref="A7:E7"/>
    <mergeCell ref="C9:E9"/>
    <mergeCell ref="F24:G24"/>
    <mergeCell ref="A9:A10"/>
    <mergeCell ref="B9:B10"/>
  </mergeCells>
  <phoneticPr fontId="0" type="noConversion"/>
  <conditionalFormatting sqref="A8">
    <cfRule type="expression" dxfId="1" priority="1" stopIfTrue="1">
      <formula>$F8&lt;&gt;""</formula>
    </cfRule>
  </conditionalFormatting>
  <pageMargins left="0.59055118110236204" right="0.31496062992126" top="0.70866141732283505" bottom="0.196850393700787" header="0.47244094488188998" footer="0.59055118110236204"/>
  <pageSetup paperSize="9" scale="63" fitToHeight="0" orientation="portrait" r:id="rId1"/>
  <headerFooter alignWithMargins="0"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J24"/>
  <sheetViews>
    <sheetView tabSelected="1" view="pageBreakPreview" zoomScaleNormal="100" workbookViewId="0">
      <selection activeCell="E5" sqref="E5"/>
    </sheetView>
  </sheetViews>
  <sheetFormatPr defaultColWidth="9" defaultRowHeight="12.75"/>
  <cols>
    <col min="1" max="1" width="6.1640625" style="1" customWidth="1"/>
    <col min="2" max="4" width="9" style="1"/>
    <col min="5" max="5" width="35.83203125" style="1" customWidth="1"/>
    <col min="6" max="6" width="19" style="1" customWidth="1"/>
    <col min="7" max="7" width="13.6640625" style="1" customWidth="1"/>
    <col min="8" max="8" width="7.83203125" style="1" customWidth="1"/>
    <col min="9" max="16384" width="9" style="1"/>
  </cols>
  <sheetData>
    <row r="1" spans="1:10" ht="21" customHeight="1">
      <c r="B1" s="2"/>
      <c r="C1" s="2"/>
      <c r="D1" s="2"/>
      <c r="E1" s="2"/>
      <c r="F1" s="184" t="s">
        <v>284</v>
      </c>
      <c r="G1" s="184"/>
      <c r="H1" s="184"/>
      <c r="I1" s="184"/>
      <c r="J1" s="184"/>
    </row>
    <row r="2" spans="1:10" ht="22.5" customHeight="1">
      <c r="B2" s="2"/>
      <c r="C2" s="2"/>
      <c r="D2" s="2"/>
      <c r="E2" s="2"/>
      <c r="F2" s="184"/>
      <c r="G2" s="184"/>
      <c r="H2" s="184"/>
      <c r="I2" s="184"/>
      <c r="J2" s="184"/>
    </row>
    <row r="3" spans="1:10" ht="24.75" customHeight="1">
      <c r="B3" s="2"/>
      <c r="C3" s="2"/>
      <c r="D3" s="2"/>
      <c r="E3" s="2"/>
      <c r="F3" s="184"/>
      <c r="G3" s="184"/>
      <c r="H3" s="184"/>
      <c r="I3" s="184"/>
      <c r="J3" s="184"/>
    </row>
    <row r="4" spans="1:10" ht="27.75" customHeight="1">
      <c r="B4" s="2"/>
      <c r="C4" s="2"/>
      <c r="D4" s="2"/>
      <c r="E4" s="2"/>
      <c r="F4" s="184"/>
      <c r="G4" s="184"/>
      <c r="H4" s="184"/>
      <c r="I4" s="184"/>
      <c r="J4" s="184"/>
    </row>
    <row r="5" spans="1:10" ht="35.25" customHeight="1">
      <c r="B5" s="3"/>
      <c r="C5" s="3"/>
      <c r="D5" s="3"/>
      <c r="E5" s="3"/>
      <c r="F5" s="184"/>
      <c r="G5" s="184"/>
      <c r="H5" s="184"/>
      <c r="I5" s="184"/>
      <c r="J5" s="184"/>
    </row>
    <row r="6" spans="1:10" ht="11.25" customHeight="1">
      <c r="B6" s="3"/>
      <c r="C6" s="3"/>
      <c r="D6" s="3"/>
      <c r="E6" s="3"/>
      <c r="F6" s="4"/>
      <c r="G6" s="4"/>
      <c r="H6" s="4"/>
      <c r="I6" s="4"/>
      <c r="J6" s="4"/>
    </row>
    <row r="8" spans="1:10" ht="81.75" customHeight="1">
      <c r="A8" s="186" t="s">
        <v>243</v>
      </c>
      <c r="B8" s="186"/>
      <c r="C8" s="186"/>
      <c r="D8" s="186"/>
      <c r="E8" s="186"/>
      <c r="F8" s="186"/>
      <c r="G8" s="186"/>
      <c r="H8" s="186"/>
      <c r="I8" s="186"/>
      <c r="J8" s="186"/>
    </row>
    <row r="10" spans="1:10" ht="19.5" customHeight="1">
      <c r="A10" s="193" t="s">
        <v>244</v>
      </c>
      <c r="B10" s="204" t="s">
        <v>245</v>
      </c>
      <c r="C10" s="204"/>
      <c r="D10" s="204"/>
      <c r="E10" s="204"/>
      <c r="F10" s="190" t="s">
        <v>246</v>
      </c>
      <c r="G10" s="190"/>
      <c r="H10" s="190"/>
      <c r="I10" s="190"/>
      <c r="J10" s="190"/>
    </row>
    <row r="11" spans="1:10" ht="18.75" customHeight="1">
      <c r="A11" s="193"/>
      <c r="B11" s="204"/>
      <c r="C11" s="204"/>
      <c r="D11" s="204"/>
      <c r="E11" s="204"/>
      <c r="F11" s="5" t="s">
        <v>84</v>
      </c>
      <c r="G11" s="5" t="s">
        <v>247</v>
      </c>
      <c r="H11" s="5"/>
      <c r="I11" s="190" t="s">
        <v>85</v>
      </c>
      <c r="J11" s="190"/>
    </row>
    <row r="12" spans="1:10" ht="53.25" customHeight="1">
      <c r="A12" s="6" t="s">
        <v>248</v>
      </c>
      <c r="B12" s="191" t="s">
        <v>249</v>
      </c>
      <c r="C12" s="191"/>
      <c r="D12" s="191"/>
      <c r="E12" s="191"/>
      <c r="F12" s="7"/>
      <c r="G12" s="192"/>
      <c r="H12" s="192"/>
      <c r="I12" s="192"/>
      <c r="J12" s="192"/>
    </row>
    <row r="13" spans="1:10" ht="33.75" customHeight="1">
      <c r="A13" s="6">
        <v>1</v>
      </c>
      <c r="B13" s="194" t="s">
        <v>250</v>
      </c>
      <c r="C13" s="194"/>
      <c r="D13" s="194"/>
      <c r="E13" s="194"/>
      <c r="F13" s="7"/>
      <c r="G13" s="192"/>
      <c r="H13" s="192"/>
      <c r="I13" s="192"/>
      <c r="J13" s="192"/>
    </row>
    <row r="14" spans="1:10" ht="29.25" customHeight="1">
      <c r="A14" s="8">
        <v>2</v>
      </c>
      <c r="B14" s="195" t="s">
        <v>251</v>
      </c>
      <c r="C14" s="195"/>
      <c r="D14" s="195"/>
      <c r="E14" s="195"/>
      <c r="F14" s="9"/>
      <c r="G14" s="196"/>
      <c r="H14" s="196"/>
      <c r="I14" s="196"/>
      <c r="J14" s="196"/>
    </row>
    <row r="15" spans="1:10" ht="16.5">
      <c r="A15" s="10"/>
      <c r="B15" s="201" t="s">
        <v>252</v>
      </c>
      <c r="C15" s="201"/>
      <c r="D15" s="201"/>
      <c r="E15" s="201"/>
      <c r="F15" s="7"/>
      <c r="G15" s="196"/>
      <c r="H15" s="196"/>
      <c r="I15" s="196"/>
      <c r="J15" s="196"/>
    </row>
    <row r="16" spans="1:10" ht="16.5">
      <c r="A16" s="8" t="s">
        <v>253</v>
      </c>
      <c r="B16" s="202" t="s">
        <v>254</v>
      </c>
      <c r="C16" s="202"/>
      <c r="D16" s="202"/>
      <c r="E16" s="202"/>
      <c r="F16" s="9">
        <f>F12</f>
        <v>0</v>
      </c>
      <c r="G16" s="203">
        <f>G12</f>
        <v>0</v>
      </c>
      <c r="H16" s="203"/>
      <c r="I16" s="203">
        <f>I12</f>
        <v>0</v>
      </c>
      <c r="J16" s="203"/>
    </row>
    <row r="17" spans="1:10" ht="16.5">
      <c r="A17" s="10">
        <v>1</v>
      </c>
      <c r="B17" s="205" t="s">
        <v>255</v>
      </c>
      <c r="C17" s="205"/>
      <c r="D17" s="205"/>
      <c r="E17" s="205"/>
      <c r="F17" s="7">
        <f ca="1">-'Приложение 5'!C30</f>
        <v>-109.3</v>
      </c>
      <c r="G17" s="199">
        <f ca="1">-'Приложение 5'!D30</f>
        <v>-136.6</v>
      </c>
      <c r="H17" s="200"/>
      <c r="I17" s="199">
        <f ca="1">-'Приложение 5'!E30</f>
        <v>-170.7</v>
      </c>
      <c r="J17" s="200"/>
    </row>
    <row r="18" spans="1:10" ht="16.5">
      <c r="A18" s="10"/>
      <c r="B18" s="205" t="s">
        <v>256</v>
      </c>
      <c r="C18" s="205"/>
      <c r="D18" s="205"/>
      <c r="E18" s="205"/>
      <c r="F18" s="7"/>
      <c r="G18" s="192"/>
      <c r="H18" s="192"/>
      <c r="I18" s="192"/>
      <c r="J18" s="192"/>
    </row>
    <row r="19" spans="1:10" ht="33.75" customHeight="1">
      <c r="A19" s="11" t="s">
        <v>257</v>
      </c>
      <c r="B19" s="194" t="s">
        <v>258</v>
      </c>
      <c r="C19" s="194"/>
      <c r="D19" s="194"/>
      <c r="E19" s="194"/>
      <c r="F19" s="7">
        <f>F17</f>
        <v>-109.3</v>
      </c>
      <c r="G19" s="199">
        <f>G17</f>
        <v>-136.6</v>
      </c>
      <c r="H19" s="200"/>
      <c r="I19" s="199">
        <f>I17</f>
        <v>-170.7</v>
      </c>
      <c r="J19" s="200"/>
    </row>
    <row r="20" spans="1:10" ht="16.5">
      <c r="A20" s="10">
        <v>2</v>
      </c>
      <c r="B20" s="194" t="s">
        <v>259</v>
      </c>
      <c r="C20" s="194"/>
      <c r="D20" s="194"/>
      <c r="E20" s="194"/>
      <c r="F20" s="12"/>
      <c r="G20" s="192"/>
      <c r="H20" s="192"/>
      <c r="I20" s="192"/>
      <c r="J20" s="192"/>
    </row>
    <row r="21" spans="1:10" ht="16.5">
      <c r="A21" s="10">
        <v>3</v>
      </c>
      <c r="B21" s="205" t="s">
        <v>260</v>
      </c>
      <c r="C21" s="205"/>
      <c r="D21" s="205"/>
      <c r="E21" s="205"/>
      <c r="F21" s="12">
        <f>F16-F17</f>
        <v>109.3</v>
      </c>
      <c r="G21" s="192">
        <f>G16-G17</f>
        <v>136.6</v>
      </c>
      <c r="H21" s="192"/>
      <c r="I21" s="192">
        <f>I16-I17</f>
        <v>170.7</v>
      </c>
      <c r="J21" s="192"/>
    </row>
    <row r="22" spans="1:10" ht="16.5">
      <c r="A22" s="13"/>
      <c r="B22" s="197" t="s">
        <v>95</v>
      </c>
      <c r="C22" s="197"/>
      <c r="D22" s="197"/>
      <c r="E22" s="197"/>
      <c r="F22" s="14">
        <f>F12</f>
        <v>0</v>
      </c>
      <c r="G22" s="198">
        <f>G12</f>
        <v>0</v>
      </c>
      <c r="H22" s="198"/>
      <c r="I22" s="198">
        <f>I12</f>
        <v>0</v>
      </c>
      <c r="J22" s="198"/>
    </row>
    <row r="23" spans="1:10">
      <c r="F23" s="15"/>
    </row>
    <row r="24" spans="1:10">
      <c r="F24" s="15"/>
    </row>
  </sheetData>
  <mergeCells count="39">
    <mergeCell ref="F1:J5"/>
    <mergeCell ref="B10:E11"/>
    <mergeCell ref="B21:E21"/>
    <mergeCell ref="G21:H21"/>
    <mergeCell ref="I21:J21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22:E22"/>
    <mergeCell ref="G22:H22"/>
    <mergeCell ref="I22:J22"/>
    <mergeCell ref="B19:E19"/>
    <mergeCell ref="G19:H19"/>
    <mergeCell ref="I19:J19"/>
    <mergeCell ref="B20:E20"/>
    <mergeCell ref="G20:H20"/>
    <mergeCell ref="I20:J20"/>
    <mergeCell ref="B13:E13"/>
    <mergeCell ref="G13:H13"/>
    <mergeCell ref="I13:J13"/>
    <mergeCell ref="B14:E14"/>
    <mergeCell ref="G14:H14"/>
    <mergeCell ref="I14:J14"/>
    <mergeCell ref="A8:J8"/>
    <mergeCell ref="F10:J10"/>
    <mergeCell ref="I11:J11"/>
    <mergeCell ref="B12:E12"/>
    <mergeCell ref="G12:H12"/>
    <mergeCell ref="I12:J12"/>
    <mergeCell ref="A10:A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698" right="0.43307086614173201" top="0.47244094488188998" bottom="0.98425196850393704" header="0.511811023622047" footer="0.511811023622047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Доходы</vt:lpstr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Приложение6</vt:lpstr>
      <vt:lpstr>'Приложение 5'!Заголовки_для_печати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cp:lastPrinted>2025-12-01T09:24:23Z</cp:lastPrinted>
  <dcterms:created xsi:type="dcterms:W3CDTF">2006-09-16T00:00:00Z</dcterms:created>
  <dcterms:modified xsi:type="dcterms:W3CDTF">2025-12-01T09:24:47Z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40B56BEE0BC94FD8BF384539D5EA7F5E_12</vt:lpwstr>
  </property>
  <property fmtid="{D5CDD505-2E9C-101B-9397-08002B2CF9AE}" pid="3" name="KSOProductBuildVer">
    <vt:lpwstr>1049-12.2.0.23155</vt:lpwstr>
  </property>
</Properties>
</file>